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theme/themeOverride1.xml" ContentType="application/vnd.openxmlformats-officedocument.themeOverride+xml"/>
  <Override PartName="/xl/charts/chart3.xml" ContentType="application/vnd.openxmlformats-officedocument.drawingml.chart+xml"/>
  <Override PartName="/xl/theme/themeOverride2.xml" ContentType="application/vnd.openxmlformats-officedocument.themeOverride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3.xml" ContentType="application/vnd.openxmlformats-officedocument.themeOverrid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$Olga.Martinez\A SSA\A SSP\1 SSP-PEGASO\Circulares Informativas\"/>
    </mc:Choice>
  </mc:AlternateContent>
  <xr:revisionPtr revIDLastSave="0" documentId="13_ncr:1_{5A19866F-EC17-4EB2-8864-A83F6531C647}" xr6:coauthVersionLast="47" xr6:coauthVersionMax="47" xr10:uidLastSave="{00000000-0000-0000-0000-000000000000}"/>
  <bookViews>
    <workbookView xWindow="-120" yWindow="-120" windowWidth="29040" windowHeight="15840" tabRatio="819" xr2:uid="{00000000-000D-0000-FFFF-FFFF00000000}"/>
  </bookViews>
  <sheets>
    <sheet name="O-Taxonomia" sheetId="12" r:id="rId1"/>
  </sheets>
  <externalReferences>
    <externalReference r:id="rId2"/>
  </externalReferences>
  <definedNames>
    <definedName name="_Hlk93069682" localSheetId="0">'O-Taxonomia'!$A$1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71" i="12" l="1"/>
  <c r="E172" i="12"/>
  <c r="E173" i="12"/>
  <c r="E174" i="12"/>
  <c r="E175" i="12"/>
  <c r="E176" i="12"/>
  <c r="E177" i="12"/>
  <c r="E178" i="12"/>
  <c r="E179" i="12"/>
  <c r="E180" i="12"/>
  <c r="E181" i="12"/>
  <c r="V30" i="12"/>
  <c r="E144" i="12"/>
  <c r="AD144" i="12" s="1"/>
  <c r="E141" i="12"/>
  <c r="AD141" i="12" s="1"/>
  <c r="E140" i="12"/>
  <c r="AD140" i="12" s="1"/>
  <c r="E136" i="12"/>
  <c r="AD136" i="12" s="1"/>
  <c r="E134" i="12"/>
  <c r="AD134" i="12" s="1"/>
  <c r="E131" i="12"/>
  <c r="E130" i="12"/>
  <c r="E129" i="12"/>
  <c r="E128" i="12"/>
  <c r="E127" i="12"/>
  <c r="E126" i="12"/>
  <c r="E143" i="12"/>
  <c r="AD143" i="12" s="1"/>
  <c r="E138" i="12"/>
  <c r="AD138" i="12" s="1"/>
  <c r="E135" i="12"/>
  <c r="AD135" i="12" s="1"/>
  <c r="E50" i="12"/>
  <c r="E51" i="12"/>
  <c r="E52" i="12"/>
  <c r="E53" i="12"/>
  <c r="E54" i="12"/>
  <c r="E55" i="12"/>
  <c r="E56" i="12"/>
  <c r="E57" i="12"/>
  <c r="E58" i="12"/>
  <c r="E59" i="12"/>
  <c r="E60" i="12"/>
  <c r="E61" i="12"/>
  <c r="E62" i="12"/>
  <c r="E63" i="12"/>
  <c r="E64" i="12"/>
  <c r="E65" i="12"/>
  <c r="E66" i="12"/>
  <c r="E67" i="12"/>
  <c r="E68" i="12"/>
  <c r="E69" i="12"/>
  <c r="E70" i="12"/>
  <c r="E71" i="12"/>
  <c r="E72" i="12"/>
  <c r="E73" i="12"/>
  <c r="E74" i="12"/>
  <c r="E75" i="12"/>
  <c r="E76" i="12"/>
  <c r="E77" i="12"/>
  <c r="E78" i="12"/>
  <c r="E79" i="12"/>
  <c r="E80" i="12"/>
  <c r="E81" i="12"/>
  <c r="E82" i="12"/>
  <c r="E83" i="12"/>
  <c r="E84" i="12"/>
  <c r="E85" i="12"/>
  <c r="E86" i="12"/>
  <c r="E87" i="12"/>
  <c r="E88" i="12"/>
  <c r="E89" i="12"/>
  <c r="E90" i="12"/>
  <c r="E91" i="12"/>
  <c r="E92" i="12"/>
  <c r="E93" i="12"/>
  <c r="E94" i="12"/>
  <c r="E95" i="12"/>
  <c r="E96" i="12"/>
  <c r="E97" i="12"/>
  <c r="E98" i="12"/>
  <c r="E99" i="12"/>
  <c r="E100" i="12"/>
  <c r="E101" i="12"/>
  <c r="E102" i="12"/>
  <c r="E103" i="12"/>
  <c r="E104" i="12"/>
  <c r="E105" i="12"/>
  <c r="E106" i="12"/>
  <c r="E107" i="12"/>
  <c r="E108" i="12"/>
  <c r="E109" i="12"/>
  <c r="E110" i="12"/>
  <c r="E111" i="12"/>
  <c r="E112" i="12"/>
  <c r="E113" i="12"/>
  <c r="E114" i="12"/>
  <c r="E115" i="12"/>
  <c r="E116" i="12"/>
  <c r="E117" i="12"/>
  <c r="E118" i="12"/>
  <c r="E119" i="12"/>
  <c r="E120" i="12"/>
  <c r="E121" i="12"/>
  <c r="E123" i="12"/>
  <c r="E124" i="12"/>
  <c r="E125" i="12"/>
  <c r="E132" i="12"/>
  <c r="E133" i="12"/>
  <c r="E137" i="12"/>
  <c r="AD137" i="12" s="1"/>
  <c r="E139" i="12"/>
  <c r="AD139" i="12" s="1"/>
  <c r="E142" i="12"/>
  <c r="AD142" i="12" s="1"/>
  <c r="E145" i="12"/>
  <c r="AD145" i="12" s="1"/>
  <c r="E146" i="12"/>
  <c r="E147" i="12"/>
  <c r="E148" i="12"/>
  <c r="E149" i="12"/>
  <c r="E150" i="12"/>
  <c r="E151" i="12"/>
  <c r="E152" i="12"/>
  <c r="E153" i="12"/>
  <c r="E154" i="12"/>
  <c r="E155" i="12"/>
  <c r="E156" i="12"/>
  <c r="E157" i="12"/>
  <c r="E158" i="12"/>
  <c r="E159" i="12"/>
  <c r="E160" i="12"/>
  <c r="E161" i="12"/>
  <c r="E162" i="12"/>
  <c r="E163" i="12"/>
  <c r="E164" i="12"/>
  <c r="E165" i="12"/>
  <c r="E166" i="12"/>
  <c r="E167" i="12"/>
  <c r="E168" i="12"/>
  <c r="E169" i="12"/>
  <c r="E170" i="12"/>
  <c r="E15" i="12"/>
  <c r="E122" i="12" l="1"/>
  <c r="AD51" i="12"/>
  <c r="AD52" i="12"/>
  <c r="AD54" i="12"/>
  <c r="AD55" i="12"/>
  <c r="AD56" i="12"/>
  <c r="AD57" i="12"/>
  <c r="AD58" i="12"/>
  <c r="AD59" i="12"/>
  <c r="AD60" i="12"/>
  <c r="AD61" i="12"/>
  <c r="AD62" i="12"/>
  <c r="AD63" i="12"/>
  <c r="AD64" i="12"/>
  <c r="AD65" i="12"/>
  <c r="AD66" i="12"/>
  <c r="AD67" i="12"/>
  <c r="AD69" i="12"/>
  <c r="AD70" i="12"/>
  <c r="AD71" i="12"/>
  <c r="AD72" i="12"/>
  <c r="AD73" i="12"/>
  <c r="AD74" i="12"/>
  <c r="AD75" i="12"/>
  <c r="AD76" i="12"/>
  <c r="AD77" i="12"/>
  <c r="AD50" i="12"/>
  <c r="AD68" i="12"/>
  <c r="AD78" i="12"/>
  <c r="AD79" i="12"/>
  <c r="AD80" i="12"/>
  <c r="AD81" i="12"/>
  <c r="AD82" i="12"/>
  <c r="AD83" i="12"/>
  <c r="AD84" i="12"/>
  <c r="AD85" i="12"/>
  <c r="AD53" i="12" l="1"/>
  <c r="N10" i="12"/>
  <c r="N11" i="12"/>
  <c r="N12" i="12"/>
  <c r="N13" i="12"/>
  <c r="N14" i="12"/>
  <c r="N15" i="12"/>
  <c r="N16" i="12"/>
  <c r="N17" i="12"/>
  <c r="N18" i="12"/>
  <c r="N19" i="12"/>
  <c r="N20" i="12"/>
  <c r="N9" i="12"/>
  <c r="E10" i="12"/>
  <c r="E11" i="12"/>
  <c r="E12" i="12"/>
  <c r="E13" i="12"/>
  <c r="E14" i="12"/>
  <c r="E16" i="12"/>
  <c r="E17" i="12"/>
  <c r="E18" i="12"/>
  <c r="E19" i="12"/>
  <c r="E20" i="12"/>
  <c r="E9" i="12"/>
  <c r="E232" i="12" l="1"/>
  <c r="E231" i="12"/>
  <c r="E230" i="12"/>
  <c r="E229" i="12"/>
  <c r="E228" i="12"/>
  <c r="E227" i="12"/>
  <c r="E226" i="12"/>
  <c r="E225" i="12"/>
  <c r="E224" i="12"/>
  <c r="E223" i="12"/>
  <c r="E222" i="12"/>
  <c r="E221" i="12"/>
  <c r="E220" i="12"/>
  <c r="E219" i="12"/>
  <c r="E218" i="12"/>
  <c r="E217" i="12"/>
  <c r="E216" i="12"/>
  <c r="E215" i="12"/>
  <c r="E214" i="12"/>
  <c r="E213" i="12"/>
  <c r="E212" i="12"/>
  <c r="E211" i="12"/>
  <c r="E210" i="12"/>
  <c r="E209" i="12"/>
  <c r="E208" i="12"/>
  <c r="E207" i="12"/>
  <c r="E206" i="12"/>
  <c r="E205" i="12"/>
  <c r="E204" i="12"/>
  <c r="E203" i="12"/>
  <c r="E202" i="12"/>
  <c r="E201" i="12"/>
  <c r="E200" i="12"/>
  <c r="E199" i="12"/>
  <c r="E198" i="12"/>
  <c r="AD109" i="12" l="1"/>
  <c r="AD108" i="12"/>
  <c r="AD107" i="12"/>
  <c r="AD106" i="12"/>
  <c r="AD105" i="12"/>
  <c r="AD104" i="12"/>
  <c r="AD103" i="12"/>
  <c r="AD102" i="12"/>
  <c r="AD101" i="12"/>
  <c r="AD100" i="12"/>
  <c r="AD99" i="12"/>
  <c r="AD98" i="12"/>
  <c r="AD97" i="12"/>
  <c r="AD96" i="12"/>
  <c r="AD95" i="12"/>
  <c r="AD94" i="12"/>
  <c r="AD93" i="12"/>
  <c r="AD92" i="12"/>
  <c r="AD91" i="12"/>
  <c r="AD90" i="12"/>
  <c r="AD89" i="12"/>
  <c r="AD88" i="12"/>
  <c r="AD87" i="12"/>
  <c r="C49" i="12"/>
  <c r="AD86" i="12" l="1"/>
  <c r="AD124" i="12"/>
  <c r="AD116" i="12"/>
  <c r="AD115" i="12"/>
  <c r="AD112" i="12"/>
  <c r="AD132" i="12"/>
  <c r="AD117" i="12"/>
  <c r="AD120" i="12"/>
  <c r="AD128" i="12"/>
  <c r="AD130" i="12"/>
  <c r="AD111" i="12"/>
  <c r="AD119" i="12"/>
  <c r="AD123" i="12"/>
  <c r="AD127" i="12"/>
  <c r="AD114" i="12"/>
  <c r="AD122" i="12"/>
  <c r="AD129" i="12"/>
  <c r="AD131" i="12"/>
  <c r="AD133" i="12"/>
  <c r="AD126" i="12" l="1"/>
  <c r="AD110" i="12"/>
  <c r="AD118" i="12"/>
  <c r="N22" i="12"/>
  <c r="N21" i="12"/>
  <c r="AD125" i="12"/>
  <c r="AD113" i="12"/>
  <c r="AD121" i="12"/>
  <c r="E22" i="12" l="1"/>
  <c r="E21" i="12"/>
  <c r="AA28" i="12" s="1"/>
  <c r="F9" i="12" l="1"/>
  <c r="B25" i="12"/>
  <c r="O9" i="12" s="1"/>
  <c r="O10" i="12" s="1"/>
  <c r="O11" i="12" s="1"/>
  <c r="O12" i="12" s="1"/>
  <c r="O13" i="12" s="1"/>
  <c r="O14" i="12" s="1"/>
  <c r="O15" i="12" s="1"/>
  <c r="O16" i="12" s="1"/>
  <c r="O17" i="12" s="1"/>
  <c r="O18" i="12" s="1"/>
  <c r="O19" i="12" s="1"/>
  <c r="O20" i="12" s="1"/>
  <c r="F18" i="12"/>
  <c r="F14" i="12"/>
  <c r="F10" i="12"/>
  <c r="Z30" i="12"/>
  <c r="F20" i="12"/>
  <c r="F17" i="12"/>
  <c r="D25" i="12"/>
  <c r="Q9" i="12" s="1"/>
  <c r="Q10" i="12" s="1"/>
  <c r="Q11" i="12" s="1"/>
  <c r="Q12" i="12" s="1"/>
  <c r="Q13" i="12" s="1"/>
  <c r="Q14" i="12" s="1"/>
  <c r="Q15" i="12" s="1"/>
  <c r="Q16" i="12" s="1"/>
  <c r="Q17" i="12" s="1"/>
  <c r="Q18" i="12" s="1"/>
  <c r="Q19" i="12" s="1"/>
  <c r="Q20" i="12" s="1"/>
  <c r="C25" i="12"/>
  <c r="P9" i="12" s="1"/>
  <c r="P10" i="12" s="1"/>
  <c r="P11" i="12" s="1"/>
  <c r="P12" i="12" s="1"/>
  <c r="P13" i="12" s="1"/>
  <c r="P14" i="12" s="1"/>
  <c r="P15" i="12" s="1"/>
  <c r="P16" i="12" s="1"/>
  <c r="P17" i="12" s="1"/>
  <c r="P18" i="12" s="1"/>
  <c r="P19" i="12" s="1"/>
  <c r="P20" i="12" s="1"/>
  <c r="F19" i="12"/>
  <c r="F15" i="12"/>
  <c r="F12" i="12"/>
  <c r="F16" i="12"/>
  <c r="F11" i="12"/>
  <c r="F13" i="12"/>
  <c r="R19" i="12" l="1"/>
  <c r="R18" i="12"/>
  <c r="R14" i="12"/>
  <c r="R17" i="12"/>
  <c r="R16" i="12"/>
  <c r="R15" i="12"/>
  <c r="R11" i="12"/>
  <c r="R12" i="12"/>
  <c r="R13" i="12"/>
  <c r="R20" i="12"/>
  <c r="R10" i="12"/>
  <c r="R9" i="12"/>
</calcChain>
</file>

<file path=xl/sharedStrings.xml><?xml version="1.0" encoding="utf-8"?>
<sst xmlns="http://schemas.openxmlformats.org/spreadsheetml/2006/main" count="110" uniqueCount="65">
  <si>
    <t>Niveles de alerta del año Presente</t>
  </si>
  <si>
    <t>Presente año - Meta (línea)</t>
  </si>
  <si>
    <t>Mes</t>
  </si>
  <si>
    <t>Evento</t>
  </si>
  <si>
    <t>Tasa de eventos* año</t>
  </si>
  <si>
    <t xml:space="preserve">Promedio año </t>
  </si>
  <si>
    <t>Primera alerta</t>
  </si>
  <si>
    <t>Segunda Alerta</t>
  </si>
  <si>
    <t>Tercera alerta (máxima)</t>
  </si>
  <si>
    <t>ene</t>
  </si>
  <si>
    <t>feb</t>
  </si>
  <si>
    <t>mar</t>
  </si>
  <si>
    <t>abr</t>
  </si>
  <si>
    <t>Para siguiente Período</t>
  </si>
  <si>
    <t>Tendencia sugerida</t>
  </si>
  <si>
    <t>may</t>
  </si>
  <si>
    <t>Mejora esperada en %</t>
  </si>
  <si>
    <t xml:space="preserve">==&gt; </t>
  </si>
  <si>
    <t>Meta sugerida</t>
  </si>
  <si>
    <t>jun</t>
  </si>
  <si>
    <t>jul</t>
  </si>
  <si>
    <t>ago</t>
  </si>
  <si>
    <t>sep</t>
  </si>
  <si>
    <t>oct</t>
  </si>
  <si>
    <t>nov</t>
  </si>
  <si>
    <t>dic</t>
  </si>
  <si>
    <t>Promedio</t>
  </si>
  <si>
    <t>Desv.Est.</t>
  </si>
  <si>
    <t>Prom +1DE</t>
  </si>
  <si>
    <t>Prom+2DE</t>
  </si>
  <si>
    <t>Prom+3DE</t>
  </si>
  <si>
    <t>Establecimiento de criterios de alerta para el período a evaluar = Promedio del Año anterior + 1, 2, 3 Desviaciones Estándar (DE)</t>
  </si>
  <si>
    <t>&lt;==</t>
  </si>
  <si>
    <t>Definición de metas</t>
  </si>
  <si>
    <t>Causa Raíz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</si>
  <si>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</si>
  <si>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</si>
  <si>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</si>
  <si>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</si>
  <si>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</si>
  <si>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</si>
  <si>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</si>
  <si>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</si>
  <si>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</si>
  <si>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Histórico</t>
  </si>
  <si>
    <t>Fecha</t>
  </si>
  <si>
    <t>Eventos</t>
  </si>
  <si>
    <t xml:space="preserve">Tasa de eventos* año </t>
  </si>
  <si>
    <t>datos sin div 0</t>
  </si>
  <si>
    <t>Ciclos de Vuelo</t>
  </si>
  <si>
    <t>Defensa
(T, R y/o E)</t>
  </si>
  <si>
    <t>Año 2021</t>
  </si>
  <si>
    <t>Año 2022</t>
  </si>
  <si>
    <r>
      <rPr>
        <b/>
        <i/>
        <u/>
        <sz val="14"/>
        <color theme="1"/>
        <rFont val="Calibri"/>
        <family val="2"/>
      </rPr>
      <t xml:space="preserve">Ejemplo: </t>
    </r>
    <r>
      <rPr>
        <b/>
        <sz val="14"/>
        <color theme="1"/>
        <rFont val="Calibri"/>
        <family val="2"/>
      </rPr>
      <t>Aterrizaje fuerte (Hard Landing)</t>
    </r>
  </si>
  <si>
    <t>Planes de acción para lograr meta (barreras)</t>
  </si>
  <si>
    <t>Documento donde se registra implementación de plan de acción</t>
  </si>
  <si>
    <t>Desencadenante  (bajo gobernabilidad del Proveedor de Servicios)</t>
  </si>
  <si>
    <r>
      <rPr>
        <b/>
        <sz val="12"/>
        <color rgb="FF000000"/>
        <rFont val="Tahoma"/>
        <family val="2"/>
      </rPr>
      <t xml:space="preserve">Importante: </t>
    </r>
    <r>
      <rPr>
        <sz val="12"/>
        <color rgb="FF000000"/>
        <rFont val="Tahoma"/>
        <family val="2"/>
      </rPr>
      <t>Sobre el comportamiento histórico es necesario analizar tendencia. Al revisar pendiente y si hay comportamiento con frecuentes picos y valles que evidencian alta "inestabilidad" o comportamiento caótico, denota que los planes de acción (barreras) no están siendo útiles o no están siendo aplicados.</t>
    </r>
  </si>
  <si>
    <t>Tiempo de ejecución planes de acción</t>
  </si>
  <si>
    <t xml:space="preserve"> </t>
  </si>
  <si>
    <t>Indicadores de rendimiento de Seguridad Operacional (SPI)</t>
  </si>
  <si>
    <t>FORMATO</t>
  </si>
  <si>
    <r>
      <t xml:space="preserve">Clave: </t>
    </r>
    <r>
      <rPr>
        <sz val="16"/>
        <color rgb="FF000000"/>
        <rFont val="Arial"/>
        <family val="2"/>
      </rPr>
      <t>MAUT-1.0-12-002</t>
    </r>
  </si>
  <si>
    <r>
      <t>Versión:</t>
    </r>
    <r>
      <rPr>
        <sz val="16"/>
        <color rgb="FF000000"/>
        <rFont val="Arial"/>
        <family val="2"/>
      </rPr>
      <t xml:space="preserve"> 01</t>
    </r>
  </si>
  <si>
    <r>
      <t xml:space="preserve">Fecha de aprobación: </t>
    </r>
    <r>
      <rPr>
        <sz val="16"/>
        <color rgb="FF000000"/>
        <rFont val="Arial"/>
        <family val="2"/>
      </rPr>
      <t>22/12/2023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</si>
</sst>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2" formatCode="_-&quot;$&quot;\ * #,##0_-;\-&quot;$&quot;\ * #,##0_-;_-&quot;$&quot;\ * &quot;-&quot;_-;_-@_-"/>
    <numFmt numFmtId="41" formatCode="_-* #,##0_-;\-* #,##0_-;_-* &quot;-&quot;_-;_-@_-"/>
    <numFmt numFmtId="43" formatCode="_-* #,##0.00_-;\-* #,##0.00_-;_-* &quot;-&quot;??_-;_-@_-"/>
    <numFmt numFmtId="164" formatCode="#,##0.0"/>
    <numFmt numFmtId="165" formatCode="hh:mm"/>
    <numFmt numFmtId="166" formatCode="_-* #,##0.00_-;\-* #,##0.00_-;_-* &quot;-&quot;_-;_-@_-"/>
    <numFmt numFmtId="167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i/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2"/>
      <color rgb="FF000000"/>
      <name val="Calibri"/>
      <family val="2"/>
    </font>
    <font>
      <sz val="12"/>
      <color rgb="FFFFFFFF"/>
      <name val="Calibri"/>
      <family val="2"/>
    </font>
    <font>
      <b/>
      <u/>
      <sz val="14"/>
      <color rgb="FF000000"/>
      <name val="Calibri"/>
      <family val="2"/>
    </font>
    <font>
      <sz val="10"/>
      <color rgb="FF000000"/>
      <name val="Calibri"/>
      <family val="2"/>
    </font>
    <font>
      <b/>
      <sz val="11"/>
      <color rgb="FFFFFFFF"/>
      <name val="Calibri"/>
      <family val="2"/>
    </font>
    <font>
      <b/>
      <sz val="10"/>
      <color rgb="FF000000"/>
      <name val="Calibri"/>
      <family val="2"/>
    </font>
    <font>
      <i/>
      <sz val="11"/>
      <color rgb="FF000000"/>
      <name val="Calibri"/>
      <family val="2"/>
    </font>
    <font>
      <sz val="11"/>
      <color theme="1"/>
      <name val="times new roman"/>
      <family val="2"/>
    </font>
    <font>
      <b/>
      <sz val="14"/>
      <color theme="1"/>
      <name val="Calibri"/>
      <family val="2"/>
    </font>
    <font>
      <sz val="11"/>
      <color theme="1"/>
      <name val="Calibri"/>
      <family val="2"/>
    </font>
    <font>
      <b/>
      <i/>
      <u/>
      <sz val="14"/>
      <color theme="1"/>
      <name val="Calibri"/>
      <family val="2"/>
    </font>
    <font>
      <sz val="12"/>
      <color rgb="FF000000"/>
      <name val="Tahoma"/>
      <family val="2"/>
    </font>
    <font>
      <b/>
      <sz val="12"/>
      <color rgb="FF000000"/>
      <name val="Tahoma"/>
      <family val="2"/>
    </font>
    <font>
      <sz val="12"/>
      <color theme="1"/>
      <name val="Arial"/>
      <family val="2"/>
    </font>
    <font>
      <sz val="8"/>
      <color rgb="FF000000"/>
      <name val="Arial"/>
      <family val="2"/>
    </font>
    <font>
      <b/>
      <sz val="12"/>
      <color rgb="FF000000"/>
      <name val="Arial"/>
      <family val="2"/>
    </font>
    <font>
      <b/>
      <sz val="16"/>
      <color rgb="FF000000"/>
      <name val="Arial"/>
      <family val="2"/>
    </font>
    <font>
      <sz val="16"/>
      <color rgb="FF000000"/>
      <name val="Arial"/>
      <family val="2"/>
    </font>
    <font>
      <b/>
      <sz val="20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DCE6F1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CE6F1"/>
        <bgColor rgb="FFFFFFFF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rgb="FFBFBFBF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rgb="FF4F6228"/>
      </left>
      <right style="thin">
        <color indexed="64"/>
      </right>
      <top style="thick">
        <color rgb="FF4F622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rgb="FF4F6228"/>
      </top>
      <bottom style="thin">
        <color indexed="64"/>
      </bottom>
      <diagonal/>
    </border>
    <border>
      <left style="thick">
        <color rgb="FF4F6228"/>
      </left>
      <right/>
      <top/>
      <bottom/>
      <diagonal/>
    </border>
    <border>
      <left/>
      <right style="thick">
        <color rgb="FF4F6228"/>
      </right>
      <top/>
      <bottom/>
      <diagonal/>
    </border>
    <border>
      <left style="thick">
        <color rgb="FF4F6228"/>
      </left>
      <right/>
      <top style="medium">
        <color rgb="FF1F497D"/>
      </top>
      <bottom/>
      <diagonal/>
    </border>
    <border>
      <left style="thin">
        <color indexed="64"/>
      </left>
      <right/>
      <top style="medium">
        <color rgb="FF1F497D"/>
      </top>
      <bottom style="thin">
        <color indexed="64"/>
      </bottom>
      <diagonal/>
    </border>
    <border>
      <left/>
      <right/>
      <top style="medium">
        <color rgb="FF1F497D"/>
      </top>
      <bottom style="thin">
        <color indexed="64"/>
      </bottom>
      <diagonal/>
    </border>
    <border>
      <left/>
      <right style="thin">
        <color indexed="64"/>
      </right>
      <top style="medium">
        <color rgb="FF1F497D"/>
      </top>
      <bottom style="thin">
        <color indexed="64"/>
      </bottom>
      <diagonal/>
    </border>
    <border>
      <left/>
      <right/>
      <top style="medium">
        <color rgb="FF1F497D"/>
      </top>
      <bottom/>
      <diagonal/>
    </border>
    <border>
      <left/>
      <right style="medium">
        <color rgb="FF1F497D"/>
      </right>
      <top style="medium">
        <color rgb="FF1F497D"/>
      </top>
      <bottom/>
      <diagonal/>
    </border>
    <border>
      <left style="medium">
        <color rgb="FF1F497D"/>
      </left>
      <right style="thin">
        <color indexed="64"/>
      </right>
      <top style="medium">
        <color rgb="FF1F497D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1F497D"/>
      </top>
      <bottom style="thin">
        <color indexed="64"/>
      </bottom>
      <diagonal/>
    </border>
    <border>
      <left style="thin">
        <color indexed="64"/>
      </left>
      <right/>
      <top style="medium">
        <color rgb="FF1F497D"/>
      </top>
      <bottom/>
      <diagonal/>
    </border>
    <border>
      <left/>
      <right style="thin">
        <color indexed="64"/>
      </right>
      <top style="medium">
        <color rgb="FF244062"/>
      </top>
      <bottom/>
      <diagonal/>
    </border>
    <border>
      <left/>
      <right style="medium">
        <color rgb="FF244062"/>
      </right>
      <top style="medium">
        <color rgb="FF244062"/>
      </top>
      <bottom/>
      <diagonal/>
    </border>
    <border>
      <left style="medium">
        <color rgb="FF4F6228"/>
      </left>
      <right/>
      <top style="medium">
        <color rgb="FF4F6228"/>
      </top>
      <bottom/>
      <diagonal/>
    </border>
    <border>
      <left/>
      <right/>
      <top style="medium">
        <color rgb="FF4F6228"/>
      </top>
      <bottom/>
      <diagonal/>
    </border>
    <border>
      <left/>
      <right style="medium">
        <color rgb="FF4F6228"/>
      </right>
      <top style="medium">
        <color rgb="FF4F6228"/>
      </top>
      <bottom/>
      <diagonal/>
    </border>
    <border>
      <left/>
      <right style="medium">
        <color rgb="FF1F497D"/>
      </right>
      <top/>
      <bottom/>
      <diagonal/>
    </border>
    <border>
      <left style="medium">
        <color rgb="FF1F497D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4F6228"/>
      </left>
      <right/>
      <top/>
      <bottom/>
      <diagonal/>
    </border>
    <border>
      <left/>
      <right style="medium">
        <color rgb="FF4F6228"/>
      </right>
      <top/>
      <bottom/>
      <diagonal/>
    </border>
    <border>
      <left style="medium">
        <color rgb="FF4F622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4F6228"/>
      </right>
      <top style="thin">
        <color indexed="64"/>
      </top>
      <bottom style="thin">
        <color indexed="64"/>
      </bottom>
      <diagonal/>
    </border>
    <border>
      <left style="medium">
        <color rgb="FF4F622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1F497D"/>
      </left>
      <right/>
      <top/>
      <bottom/>
      <diagonal/>
    </border>
    <border>
      <left/>
      <right style="medium">
        <color rgb="FF4F6228"/>
      </right>
      <top style="thin">
        <color indexed="64"/>
      </top>
      <bottom/>
      <diagonal/>
    </border>
    <border>
      <left style="medium">
        <color rgb="FF1F497D"/>
      </left>
      <right/>
      <top style="thin">
        <color indexed="64"/>
      </top>
      <bottom/>
      <diagonal/>
    </border>
    <border>
      <left style="medium">
        <color rgb="FF1F497D"/>
      </left>
      <right/>
      <top/>
      <bottom style="thin">
        <color indexed="64"/>
      </bottom>
      <diagonal/>
    </border>
    <border>
      <left style="thick">
        <color rgb="FF4F6228"/>
      </left>
      <right/>
      <top/>
      <bottom style="medium">
        <color rgb="FF1F497D"/>
      </bottom>
      <diagonal/>
    </border>
    <border>
      <left/>
      <right/>
      <top/>
      <bottom style="medium">
        <color rgb="FF1F497D"/>
      </bottom>
      <diagonal/>
    </border>
    <border>
      <left/>
      <right style="medium">
        <color rgb="FF1F497D"/>
      </right>
      <top/>
      <bottom style="medium">
        <color rgb="FF1F497D"/>
      </bottom>
      <diagonal/>
    </border>
    <border>
      <left style="medium">
        <color rgb="FF1F497D"/>
      </left>
      <right/>
      <top/>
      <bottom style="medium">
        <color rgb="FF1F497D"/>
      </bottom>
      <diagonal/>
    </border>
    <border>
      <left style="thick">
        <color rgb="FF4F6228"/>
      </left>
      <right/>
      <top style="medium">
        <color rgb="FFC0504D"/>
      </top>
      <bottom/>
      <diagonal/>
    </border>
    <border>
      <left/>
      <right/>
      <top style="medium">
        <color rgb="FFC0504D"/>
      </top>
      <bottom/>
      <diagonal/>
    </border>
    <border>
      <left/>
      <right style="medium">
        <color rgb="FFC0504D"/>
      </right>
      <top style="medium">
        <color rgb="FFC0504D"/>
      </top>
      <bottom/>
      <diagonal/>
    </border>
    <border>
      <left/>
      <right style="medium">
        <color rgb="FFC0504D"/>
      </right>
      <top/>
      <bottom/>
      <diagonal/>
    </border>
    <border>
      <left style="thick">
        <color rgb="FF4F6228"/>
      </left>
      <right/>
      <top/>
      <bottom style="medium">
        <color rgb="FFC0504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C0504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963634"/>
      </bottom>
      <diagonal/>
    </border>
    <border>
      <left/>
      <right/>
      <top/>
      <bottom style="medium">
        <color rgb="FFC0504D"/>
      </bottom>
      <diagonal/>
    </border>
    <border>
      <left/>
      <right style="medium">
        <color rgb="FFC0504D"/>
      </right>
      <top/>
      <bottom style="medium">
        <color rgb="FFC0504D"/>
      </bottom>
      <diagonal/>
    </border>
    <border>
      <left/>
      <right/>
      <top/>
      <bottom style="thick">
        <color rgb="FF4F6228"/>
      </bottom>
      <diagonal/>
    </border>
    <border>
      <left style="medium">
        <color rgb="FF4F622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ck">
        <color rgb="FF4F6228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4F6228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rgb="FF4F6228"/>
      </right>
      <top/>
      <bottom style="thin">
        <color indexed="64"/>
      </bottom>
      <diagonal/>
    </border>
  </borders>
  <cellStyleXfs count="13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5" fillId="0" borderId="0"/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2" fontId="1" fillId="0" borderId="0" applyFont="0" applyFill="0" applyBorder="0" applyAlignment="0" applyProtection="0"/>
  </cellStyleXfs>
  <cellXfs count="196">
    <xf numFmtId="0" fontId="0" fillId="0" borderId="0" xfId="0"/>
    <xf numFmtId="0" fontId="3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2" fillId="0" borderId="13" xfId="0" applyFont="1" applyBorder="1" applyProtection="1">
      <protection locked="0"/>
    </xf>
    <xf numFmtId="0" fontId="5" fillId="0" borderId="0" xfId="0" applyFont="1" applyAlignment="1" applyProtection="1">
      <alignment vertical="center"/>
      <protection locked="0"/>
    </xf>
    <xf numFmtId="0" fontId="3" fillId="0" borderId="14" xfId="0" applyFont="1" applyBorder="1" applyProtection="1">
      <protection locked="0"/>
    </xf>
    <xf numFmtId="0" fontId="6" fillId="0" borderId="15" xfId="0" applyFont="1" applyBorder="1" applyProtection="1">
      <protection locked="0"/>
    </xf>
    <xf numFmtId="2" fontId="8" fillId="0" borderId="19" xfId="0" applyNumberFormat="1" applyFont="1" applyBorder="1" applyAlignment="1" applyProtection="1">
      <alignment horizontal="center"/>
      <protection locked="0"/>
    </xf>
    <xf numFmtId="2" fontId="8" fillId="0" borderId="20" xfId="0" applyNumberFormat="1" applyFont="1" applyBorder="1" applyAlignment="1" applyProtection="1">
      <alignment horizontal="center"/>
      <protection locked="0"/>
    </xf>
    <xf numFmtId="0" fontId="6" fillId="0" borderId="0" xfId="0" applyFont="1" applyProtection="1">
      <protection locked="0"/>
    </xf>
    <xf numFmtId="2" fontId="9" fillId="3" borderId="24" xfId="0" applyNumberFormat="1" applyFont="1" applyFill="1" applyBorder="1" applyAlignment="1" applyProtection="1">
      <alignment horizontal="center"/>
      <protection hidden="1"/>
    </xf>
    <xf numFmtId="0" fontId="3" fillId="0" borderId="25" xfId="0" applyFont="1" applyBorder="1" applyProtection="1">
      <protection locked="0"/>
    </xf>
    <xf numFmtId="0" fontId="3" fillId="0" borderId="13" xfId="0" applyFont="1" applyBorder="1" applyAlignment="1" applyProtection="1">
      <alignment vertical="center"/>
      <protection locked="0"/>
    </xf>
    <xf numFmtId="0" fontId="3" fillId="3" borderId="1" xfId="0" applyFont="1" applyFill="1" applyBorder="1" applyAlignment="1" applyProtection="1">
      <alignment horizontal="center" vertical="center"/>
      <protection hidden="1"/>
    </xf>
    <xf numFmtId="3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3" borderId="1" xfId="1" applyNumberFormat="1" applyFont="1" applyFill="1" applyBorder="1" applyAlignment="1" applyProtection="1">
      <alignment horizontal="center" vertical="center" wrapText="1"/>
      <protection hidden="1"/>
    </xf>
    <xf numFmtId="0" fontId="3" fillId="3" borderId="2" xfId="0" applyFont="1" applyFill="1" applyBorder="1" applyAlignment="1" applyProtection="1">
      <alignment horizontal="center" vertical="center" wrapText="1"/>
      <protection hidden="1"/>
    </xf>
    <xf numFmtId="0" fontId="4" fillId="3" borderId="3" xfId="0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horizontal="center" vertical="center" wrapText="1"/>
      <protection hidden="1"/>
    </xf>
    <xf numFmtId="0" fontId="3" fillId="0" borderId="29" xfId="0" applyFont="1" applyBorder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vertical="center"/>
      <protection hidden="1"/>
    </xf>
    <xf numFmtId="0" fontId="3" fillId="3" borderId="30" xfId="0" applyFont="1" applyFill="1" applyBorder="1" applyAlignment="1" applyProtection="1">
      <alignment horizontal="center" vertical="center"/>
      <protection hidden="1"/>
    </xf>
    <xf numFmtId="0" fontId="4" fillId="3" borderId="0" xfId="0" applyFont="1" applyFill="1" applyAlignment="1" applyProtection="1">
      <alignment horizontal="center" vertical="center" wrapText="1"/>
      <protection hidden="1"/>
    </xf>
    <xf numFmtId="2" fontId="9" fillId="3" borderId="0" xfId="0" applyNumberFormat="1" applyFont="1" applyFill="1" applyAlignment="1" applyProtection="1">
      <alignment horizontal="center"/>
      <protection hidden="1"/>
    </xf>
    <xf numFmtId="0" fontId="3" fillId="0" borderId="29" xfId="0" applyFont="1" applyBorder="1" applyProtection="1">
      <protection hidden="1"/>
    </xf>
    <xf numFmtId="0" fontId="3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0" fontId="3" fillId="0" borderId="13" xfId="0" applyFont="1" applyBorder="1" applyProtection="1">
      <protection locked="0"/>
    </xf>
    <xf numFmtId="16" fontId="3" fillId="3" borderId="1" xfId="0" applyNumberFormat="1" applyFont="1" applyFill="1" applyBorder="1" applyAlignment="1" applyProtection="1">
      <alignment horizontal="center"/>
      <protection hidden="1"/>
    </xf>
    <xf numFmtId="164" fontId="3" fillId="2" borderId="1" xfId="1" applyNumberFormat="1" applyFont="1" applyFill="1" applyBorder="1" applyAlignment="1" applyProtection="1">
      <alignment horizontal="center" vertical="center"/>
      <protection locked="0"/>
    </xf>
    <xf numFmtId="3" fontId="3" fillId="2" borderId="1" xfId="1" applyNumberFormat="1" applyFont="1" applyFill="1" applyBorder="1" applyAlignment="1" applyProtection="1">
      <alignment horizontal="center" vertical="center"/>
      <protection locked="0"/>
    </xf>
    <xf numFmtId="2" fontId="8" fillId="3" borderId="2" xfId="0" applyNumberFormat="1" applyFont="1" applyFill="1" applyBorder="1" applyAlignment="1" applyProtection="1">
      <alignment horizontal="center"/>
      <protection hidden="1"/>
    </xf>
    <xf numFmtId="2" fontId="9" fillId="3" borderId="3" xfId="0" applyNumberFormat="1" applyFont="1" applyFill="1" applyBorder="1" applyAlignment="1" applyProtection="1">
      <alignment horizontal="center"/>
      <protection hidden="1"/>
    </xf>
    <xf numFmtId="2" fontId="8" fillId="0" borderId="0" xfId="0" applyNumberFormat="1" applyFont="1" applyAlignment="1" applyProtection="1">
      <alignment horizontal="center"/>
      <protection hidden="1"/>
    </xf>
    <xf numFmtId="2" fontId="8" fillId="0" borderId="29" xfId="0" applyNumberFormat="1" applyFont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16" fontId="3" fillId="3" borderId="30" xfId="0" applyNumberFormat="1" applyFont="1" applyFill="1" applyBorder="1" applyAlignment="1" applyProtection="1">
      <alignment horizontal="center"/>
      <protection hidden="1"/>
    </xf>
    <xf numFmtId="3" fontId="3" fillId="2" borderId="1" xfId="0" applyNumberFormat="1" applyFont="1" applyFill="1" applyBorder="1" applyAlignment="1" applyProtection="1">
      <alignment horizontal="center" vertical="center"/>
      <protection locked="0"/>
    </xf>
    <xf numFmtId="2" fontId="8" fillId="3" borderId="1" xfId="0" applyNumberFormat="1" applyFont="1" applyFill="1" applyBorder="1" applyAlignment="1" applyProtection="1">
      <alignment horizontal="center"/>
      <protection hidden="1"/>
    </xf>
    <xf numFmtId="0" fontId="3" fillId="3" borderId="1" xfId="0" applyFont="1" applyFill="1" applyBorder="1" applyAlignment="1" applyProtection="1">
      <alignment horizontal="center"/>
      <protection hidden="1"/>
    </xf>
    <xf numFmtId="0" fontId="3" fillId="3" borderId="30" xfId="0" applyFont="1" applyFill="1" applyBorder="1" applyAlignment="1" applyProtection="1">
      <alignment horizontal="center"/>
      <protection hidden="1"/>
    </xf>
    <xf numFmtId="9" fontId="8" fillId="0" borderId="0" xfId="3" applyFont="1" applyAlignment="1" applyProtection="1">
      <alignment horizontal="center"/>
      <protection hidden="1"/>
    </xf>
    <xf numFmtId="0" fontId="3" fillId="0" borderId="13" xfId="0" applyFont="1" applyBorder="1" applyProtection="1">
      <protection hidden="1"/>
    </xf>
    <xf numFmtId="0" fontId="3" fillId="3" borderId="0" xfId="0" applyFont="1" applyFill="1" applyProtection="1">
      <protection hidden="1"/>
    </xf>
    <xf numFmtId="0" fontId="12" fillId="0" borderId="0" xfId="0" applyFont="1" applyProtection="1">
      <protection hidden="1"/>
    </xf>
    <xf numFmtId="43" fontId="3" fillId="0" borderId="0" xfId="1" applyFont="1" applyAlignment="1" applyProtection="1">
      <alignment horizontal="center"/>
      <protection hidden="1"/>
    </xf>
    <xf numFmtId="0" fontId="6" fillId="3" borderId="1" xfId="0" applyFont="1" applyFill="1" applyBorder="1" applyAlignment="1" applyProtection="1">
      <alignment horizontal="right"/>
      <protection hidden="1"/>
    </xf>
    <xf numFmtId="2" fontId="3" fillId="3" borderId="0" xfId="1" applyNumberFormat="1" applyFont="1" applyFill="1" applyAlignment="1" applyProtection="1">
      <alignment horizontal="center"/>
      <protection hidden="1"/>
    </xf>
    <xf numFmtId="2" fontId="3" fillId="3" borderId="29" xfId="1" applyNumberFormat="1" applyFont="1" applyFill="1" applyBorder="1" applyAlignment="1" applyProtection="1">
      <alignment horizontal="center"/>
      <protection hidden="1"/>
    </xf>
    <xf numFmtId="0" fontId="3" fillId="3" borderId="36" xfId="0" applyFont="1" applyFill="1" applyBorder="1" applyProtection="1">
      <protection hidden="1"/>
    </xf>
    <xf numFmtId="43" fontId="3" fillId="3" borderId="0" xfId="1" applyFont="1" applyFill="1" applyAlignment="1" applyProtection="1">
      <alignment horizontal="center"/>
      <protection hidden="1"/>
    </xf>
    <xf numFmtId="0" fontId="4" fillId="3" borderId="0" xfId="0" applyFont="1" applyFill="1" applyProtection="1">
      <protection hidden="1"/>
    </xf>
    <xf numFmtId="0" fontId="4" fillId="0" borderId="0" xfId="0" applyFont="1" applyProtection="1">
      <protection hidden="1"/>
    </xf>
    <xf numFmtId="43" fontId="3" fillId="0" borderId="0" xfId="1" applyFont="1" applyProtection="1">
      <protection hidden="1"/>
    </xf>
    <xf numFmtId="0" fontId="3" fillId="3" borderId="13" xfId="0" applyFont="1" applyFill="1" applyBorder="1" applyProtection="1">
      <protection hidden="1"/>
    </xf>
    <xf numFmtId="0" fontId="11" fillId="3" borderId="0" xfId="0" applyFont="1" applyFill="1" applyProtection="1">
      <protection hidden="1"/>
    </xf>
    <xf numFmtId="0" fontId="3" fillId="0" borderId="14" xfId="0" applyFont="1" applyBorder="1" applyProtection="1">
      <protection hidden="1"/>
    </xf>
    <xf numFmtId="2" fontId="3" fillId="3" borderId="1" xfId="0" applyNumberFormat="1" applyFont="1" applyFill="1" applyBorder="1" applyAlignment="1" applyProtection="1">
      <alignment horizontal="center"/>
      <protection hidden="1"/>
    </xf>
    <xf numFmtId="0" fontId="3" fillId="3" borderId="0" xfId="0" quotePrefix="1" applyFont="1" applyFill="1" applyAlignment="1" applyProtection="1">
      <alignment horizontal="center"/>
      <protection hidden="1"/>
    </xf>
    <xf numFmtId="2" fontId="3" fillId="0" borderId="29" xfId="0" applyNumberFormat="1" applyFont="1" applyBorder="1" applyProtection="1">
      <protection hidden="1"/>
    </xf>
    <xf numFmtId="0" fontId="14" fillId="3" borderId="13" xfId="0" applyFont="1" applyFill="1" applyBorder="1" applyAlignment="1" applyProtection="1">
      <alignment horizontal="left" vertical="center" wrapText="1"/>
      <protection hidden="1"/>
    </xf>
    <xf numFmtId="0" fontId="14" fillId="3" borderId="0" xfId="0" applyFont="1" applyFill="1" applyAlignment="1" applyProtection="1">
      <alignment horizontal="left" vertical="center" wrapText="1"/>
      <protection hidden="1"/>
    </xf>
    <xf numFmtId="0" fontId="14" fillId="3" borderId="7" xfId="0" applyFont="1" applyFill="1" applyBorder="1" applyAlignment="1" applyProtection="1">
      <alignment horizontal="left" vertical="center" wrapText="1"/>
      <protection hidden="1"/>
    </xf>
    <xf numFmtId="0" fontId="14" fillId="0" borderId="13" xfId="0" applyFont="1" applyBorder="1" applyAlignment="1" applyProtection="1">
      <alignment horizontal="left" vertical="center" wrapText="1"/>
      <protection hidden="1"/>
    </xf>
    <xf numFmtId="2" fontId="3" fillId="3" borderId="0" xfId="0" applyNumberFormat="1" applyFont="1" applyFill="1" applyAlignment="1" applyProtection="1">
      <alignment horizontal="center"/>
      <protection hidden="1"/>
    </xf>
    <xf numFmtId="0" fontId="3" fillId="0" borderId="13" xfId="0" applyFont="1" applyBorder="1" applyAlignment="1" applyProtection="1">
      <alignment horizontal="left" vertical="center"/>
      <protection hidden="1"/>
    </xf>
    <xf numFmtId="2" fontId="3" fillId="0" borderId="0" xfId="0" applyNumberFormat="1" applyFont="1" applyAlignment="1" applyProtection="1">
      <alignment horizontal="center"/>
      <protection hidden="1"/>
    </xf>
    <xf numFmtId="2" fontId="3" fillId="0" borderId="29" xfId="0" applyNumberFormat="1" applyFont="1" applyBorder="1" applyAlignment="1" applyProtection="1">
      <alignment horizontal="center"/>
      <protection hidden="1"/>
    </xf>
    <xf numFmtId="0" fontId="3" fillId="0" borderId="36" xfId="0" applyFont="1" applyBorder="1" applyProtection="1">
      <protection hidden="1"/>
    </xf>
    <xf numFmtId="0" fontId="3" fillId="0" borderId="0" xfId="0" quotePrefix="1" applyFont="1" applyAlignment="1" applyProtection="1">
      <alignment horizontal="center" vertical="center"/>
      <protection locked="0"/>
    </xf>
    <xf numFmtId="0" fontId="3" fillId="0" borderId="31" xfId="0" applyFont="1" applyBorder="1" applyProtection="1">
      <protection locked="0"/>
    </xf>
    <xf numFmtId="0" fontId="3" fillId="0" borderId="7" xfId="0" applyFont="1" applyBorder="1" applyProtection="1">
      <protection locked="0"/>
    </xf>
    <xf numFmtId="0" fontId="3" fillId="0" borderId="37" xfId="0" applyFont="1" applyBorder="1" applyProtection="1">
      <protection locked="0"/>
    </xf>
    <xf numFmtId="0" fontId="3" fillId="0" borderId="32" xfId="0" applyFont="1" applyBorder="1" applyProtection="1">
      <protection locked="0"/>
    </xf>
    <xf numFmtId="0" fontId="3" fillId="3" borderId="1" xfId="0" applyFont="1" applyFill="1" applyBorder="1" applyAlignment="1" applyProtection="1">
      <alignment vertical="center" wrapText="1"/>
      <protection hidden="1"/>
    </xf>
    <xf numFmtId="0" fontId="3" fillId="2" borderId="35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left"/>
      <protection locked="0"/>
    </xf>
    <xf numFmtId="9" fontId="3" fillId="0" borderId="0" xfId="3" applyFont="1" applyProtection="1">
      <protection hidden="1"/>
    </xf>
    <xf numFmtId="0" fontId="3" fillId="2" borderId="1" xfId="0" applyFont="1" applyFill="1" applyBorder="1" applyProtection="1">
      <protection locked="0"/>
    </xf>
    <xf numFmtId="0" fontId="3" fillId="0" borderId="40" xfId="0" applyFont="1" applyBorder="1" applyProtection="1">
      <protection hidden="1"/>
    </xf>
    <xf numFmtId="0" fontId="3" fillId="0" borderId="41" xfId="0" applyFont="1" applyBorder="1" applyProtection="1">
      <protection hidden="1"/>
    </xf>
    <xf numFmtId="0" fontId="3" fillId="0" borderId="42" xfId="0" applyFont="1" applyBorder="1" applyProtection="1">
      <protection hidden="1"/>
    </xf>
    <xf numFmtId="0" fontId="3" fillId="0" borderId="43" xfId="0" applyFont="1" applyBorder="1" applyProtection="1">
      <protection hidden="1"/>
    </xf>
    <xf numFmtId="10" fontId="3" fillId="0" borderId="0" xfId="3" applyNumberFormat="1" applyFont="1" applyProtection="1">
      <protection hidden="1"/>
    </xf>
    <xf numFmtId="0" fontId="3" fillId="0" borderId="44" xfId="0" applyFont="1" applyBorder="1" applyProtection="1">
      <protection hidden="1"/>
    </xf>
    <xf numFmtId="0" fontId="3" fillId="0" borderId="45" xfId="0" applyFont="1" applyBorder="1" applyProtection="1">
      <protection hidden="1"/>
    </xf>
    <xf numFmtId="0" fontId="3" fillId="0" borderId="46" xfId="0" applyFont="1" applyBorder="1" applyProtection="1">
      <protection hidden="1"/>
    </xf>
    <xf numFmtId="3" fontId="3" fillId="0" borderId="1" xfId="1" applyNumberFormat="1" applyFont="1" applyBorder="1" applyAlignment="1" applyProtection="1">
      <alignment horizontal="center" vertical="center" wrapText="1"/>
      <protection hidden="1"/>
    </xf>
    <xf numFmtId="2" fontId="8" fillId="3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 applyProtection="1">
      <alignment wrapText="1"/>
      <protection hidden="1"/>
    </xf>
    <xf numFmtId="0" fontId="3" fillId="0" borderId="47" xfId="0" applyFont="1" applyBorder="1" applyAlignment="1" applyProtection="1">
      <alignment wrapText="1"/>
      <protection hidden="1"/>
    </xf>
    <xf numFmtId="0" fontId="3" fillId="0" borderId="0" xfId="0" applyFont="1" applyAlignment="1" applyProtection="1">
      <alignment wrapText="1"/>
      <protection locked="0"/>
    </xf>
    <xf numFmtId="0" fontId="3" fillId="0" borderId="47" xfId="0" applyFont="1" applyBorder="1" applyProtection="1">
      <protection hidden="1"/>
    </xf>
    <xf numFmtId="167" fontId="3" fillId="0" borderId="0" xfId="3" applyNumberFormat="1" applyFont="1" applyProtection="1">
      <protection hidden="1"/>
    </xf>
    <xf numFmtId="9" fontId="3" fillId="0" borderId="0" xfId="0" applyNumberFormat="1" applyFont="1" applyProtection="1">
      <protection hidden="1"/>
    </xf>
    <xf numFmtId="0" fontId="3" fillId="0" borderId="48" xfId="0" applyFont="1" applyBorder="1" applyProtection="1">
      <protection hidden="1"/>
    </xf>
    <xf numFmtId="0" fontId="3" fillId="0" borderId="51" xfId="0" applyFont="1" applyBorder="1" applyProtection="1">
      <protection hidden="1"/>
    </xf>
    <xf numFmtId="0" fontId="3" fillId="0" borderId="52" xfId="0" applyFont="1" applyBorder="1" applyProtection="1">
      <protection hidden="1"/>
    </xf>
    <xf numFmtId="0" fontId="3" fillId="0" borderId="53" xfId="0" applyFont="1" applyBorder="1" applyProtection="1">
      <protection hidden="1"/>
    </xf>
    <xf numFmtId="0" fontId="3" fillId="3" borderId="1" xfId="0" applyFont="1" applyFill="1" applyBorder="1" applyAlignment="1" applyProtection="1">
      <alignment horizontal="center" vertical="center" wrapText="1"/>
      <protection hidden="1"/>
    </xf>
    <xf numFmtId="0" fontId="6" fillId="3" borderId="1" xfId="0" applyFont="1" applyFill="1" applyBorder="1" applyAlignment="1" applyProtection="1">
      <alignment horizontal="center"/>
      <protection hidden="1"/>
    </xf>
    <xf numFmtId="164" fontId="3" fillId="5" borderId="1" xfId="1" applyNumberFormat="1" applyFont="1" applyFill="1" applyBorder="1" applyAlignment="1" applyProtection="1">
      <alignment horizontal="center" vertical="center"/>
      <protection locked="0"/>
    </xf>
    <xf numFmtId="3" fontId="3" fillId="5" borderId="1" xfId="1" applyNumberFormat="1" applyFont="1" applyFill="1" applyBorder="1" applyAlignment="1" applyProtection="1">
      <alignment horizontal="center" vertical="center"/>
      <protection locked="0"/>
    </xf>
    <xf numFmtId="2" fontId="3" fillId="3" borderId="1" xfId="1" applyNumberFormat="1" applyFont="1" applyFill="1" applyBorder="1" applyAlignment="1" applyProtection="1">
      <alignment horizontal="center"/>
    </xf>
    <xf numFmtId="164" fontId="3" fillId="5" borderId="50" xfId="0" applyNumberFormat="1" applyFont="1" applyFill="1" applyBorder="1" applyAlignment="1" applyProtection="1">
      <alignment horizontal="center" vertical="center"/>
      <protection locked="0"/>
    </xf>
    <xf numFmtId="3" fontId="3" fillId="5" borderId="50" xfId="0" applyNumberFormat="1" applyFont="1" applyFill="1" applyBorder="1" applyAlignment="1" applyProtection="1">
      <alignment horizontal="center" vertical="center"/>
      <protection locked="0"/>
    </xf>
    <xf numFmtId="2" fontId="8" fillId="3" borderId="1" xfId="0" applyNumberFormat="1" applyFont="1" applyFill="1" applyBorder="1" applyAlignment="1">
      <alignment horizontal="center" vertical="center"/>
    </xf>
    <xf numFmtId="0" fontId="3" fillId="0" borderId="49" xfId="0" applyFont="1" applyBorder="1"/>
    <xf numFmtId="17" fontId="3" fillId="6" borderId="1" xfId="0" applyNumberFormat="1" applyFont="1" applyFill="1" applyBorder="1" applyAlignment="1" applyProtection="1">
      <alignment horizontal="center" vertical="center"/>
      <protection locked="0" hidden="1"/>
    </xf>
    <xf numFmtId="17" fontId="3" fillId="6" borderId="49" xfId="0" applyNumberFormat="1" applyFont="1" applyFill="1" applyBorder="1" applyAlignment="1" applyProtection="1">
      <alignment horizontal="center" vertical="center"/>
      <protection locked="0" hidden="1"/>
    </xf>
    <xf numFmtId="0" fontId="3" fillId="3" borderId="35" xfId="0" applyFont="1" applyFill="1" applyBorder="1" applyAlignment="1" applyProtection="1">
      <alignment horizontal="center" vertical="center" wrapText="1"/>
      <protection hidden="1"/>
    </xf>
    <xf numFmtId="4" fontId="3" fillId="0" borderId="0" xfId="0" applyNumberFormat="1" applyFont="1" applyProtection="1">
      <protection locked="0"/>
    </xf>
    <xf numFmtId="165" fontId="8" fillId="0" borderId="0" xfId="0" applyNumberFormat="1" applyFont="1" applyAlignment="1" applyProtection="1">
      <alignment horizontal="left"/>
      <protection hidden="1"/>
    </xf>
    <xf numFmtId="0" fontId="3" fillId="2" borderId="54" xfId="0" applyFont="1" applyFill="1" applyBorder="1" applyAlignment="1" applyProtection="1">
      <alignment horizontal="center" vertical="center"/>
      <protection locked="0"/>
    </xf>
    <xf numFmtId="0" fontId="3" fillId="2" borderId="55" xfId="0" applyFont="1" applyFill="1" applyBorder="1" applyProtection="1">
      <protection locked="0"/>
    </xf>
    <xf numFmtId="0" fontId="3" fillId="0" borderId="56" xfId="0" applyFont="1" applyBorder="1" applyProtection="1">
      <protection hidden="1"/>
    </xf>
    <xf numFmtId="0" fontId="3" fillId="0" borderId="57" xfId="0" applyFont="1" applyBorder="1" applyProtection="1">
      <protection hidden="1"/>
    </xf>
    <xf numFmtId="0" fontId="3" fillId="0" borderId="58" xfId="0" applyFont="1" applyBorder="1" applyProtection="1">
      <protection hidden="1"/>
    </xf>
    <xf numFmtId="0" fontId="3" fillId="0" borderId="59" xfId="0" applyFont="1" applyBorder="1" applyProtection="1">
      <protection hidden="1"/>
    </xf>
    <xf numFmtId="0" fontId="3" fillId="0" borderId="60" xfId="0" applyFont="1" applyBorder="1" applyProtection="1">
      <protection hidden="1"/>
    </xf>
    <xf numFmtId="0" fontId="3" fillId="0" borderId="61" xfId="0" applyFont="1" applyBorder="1" applyProtection="1">
      <protection hidden="1"/>
    </xf>
    <xf numFmtId="0" fontId="3" fillId="0" borderId="62" xfId="0" applyFont="1" applyBorder="1" applyProtection="1">
      <protection hidden="1"/>
    </xf>
    <xf numFmtId="0" fontId="3" fillId="0" borderId="63" xfId="0" applyFont="1" applyBorder="1" applyProtection="1">
      <protection hidden="1"/>
    </xf>
    <xf numFmtId="0" fontId="3" fillId="0" borderId="64" xfId="0" applyFont="1" applyBorder="1" applyProtection="1">
      <protection hidden="1"/>
    </xf>
    <xf numFmtId="9" fontId="3" fillId="4" borderId="1" xfId="3" applyFont="1" applyFill="1" applyBorder="1" applyAlignment="1" applyProtection="1">
      <alignment horizontal="center" vertical="center"/>
      <protection locked="0"/>
    </xf>
    <xf numFmtId="0" fontId="17" fillId="3" borderId="34" xfId="0" applyFont="1" applyFill="1" applyBorder="1" applyAlignment="1" applyProtection="1">
      <alignment horizontal="center" vertical="center" wrapText="1"/>
      <protection hidden="1"/>
    </xf>
    <xf numFmtId="2" fontId="7" fillId="3" borderId="0" xfId="0" applyNumberFormat="1" applyFont="1" applyFill="1" applyBorder="1" applyAlignment="1">
      <alignment horizontal="center" vertical="center"/>
    </xf>
    <xf numFmtId="2" fontId="3" fillId="2" borderId="5" xfId="0" applyNumberFormat="1" applyFont="1" applyFill="1" applyBorder="1" applyAlignment="1" applyProtection="1">
      <protection locked="0"/>
    </xf>
    <xf numFmtId="2" fontId="3" fillId="2" borderId="65" xfId="0" applyNumberFormat="1" applyFont="1" applyFill="1" applyBorder="1" applyAlignment="1" applyProtection="1">
      <protection locked="0"/>
    </xf>
    <xf numFmtId="0" fontId="3" fillId="0" borderId="0" xfId="0" applyFont="1" applyBorder="1" applyProtection="1">
      <protection hidden="1"/>
    </xf>
    <xf numFmtId="0" fontId="3" fillId="0" borderId="0" xfId="0" applyFont="1" applyAlignment="1" applyProtection="1">
      <protection locked="0"/>
    </xf>
    <xf numFmtId="0" fontId="21" fillId="7" borderId="56" xfId="0" applyFont="1" applyFill="1" applyBorder="1" applyAlignment="1">
      <alignment horizontal="justify" vertical="center" wrapText="1"/>
    </xf>
    <xf numFmtId="0" fontId="3" fillId="0" borderId="58" xfId="0" applyFont="1" applyBorder="1" applyAlignment="1" applyProtection="1">
      <protection locked="0"/>
    </xf>
    <xf numFmtId="0" fontId="22" fillId="7" borderId="59" xfId="0" applyFont="1" applyFill="1" applyBorder="1" applyAlignment="1">
      <alignment horizontal="center" vertical="center" wrapText="1"/>
    </xf>
    <xf numFmtId="0" fontId="3" fillId="0" borderId="60" xfId="0" applyFont="1" applyBorder="1" applyAlignment="1" applyProtection="1">
      <protection locked="0"/>
    </xf>
    <xf numFmtId="0" fontId="0" fillId="7" borderId="59" xfId="0" applyFill="1" applyBorder="1" applyAlignment="1">
      <alignment vertical="top" wrapText="1"/>
    </xf>
    <xf numFmtId="0" fontId="0" fillId="7" borderId="61" xfId="0" applyFill="1" applyBorder="1" applyAlignment="1">
      <alignment vertical="top" wrapText="1"/>
    </xf>
    <xf numFmtId="0" fontId="3" fillId="0" borderId="63" xfId="0" applyFont="1" applyBorder="1" applyAlignment="1" applyProtection="1">
      <protection locked="0"/>
    </xf>
    <xf numFmtId="166" fontId="3" fillId="0" borderId="2" xfId="2" applyNumberFormat="1" applyFont="1" applyBorder="1" applyAlignment="1" applyProtection="1">
      <alignment horizontal="center"/>
    </xf>
    <xf numFmtId="166" fontId="3" fillId="0" borderId="66" xfId="2" applyNumberFormat="1" applyFont="1" applyBorder="1" applyAlignment="1" applyProtection="1">
      <alignment horizontal="center"/>
    </xf>
    <xf numFmtId="0" fontId="17" fillId="3" borderId="2" xfId="0" applyFont="1" applyFill="1" applyBorder="1" applyAlignment="1" applyProtection="1">
      <alignment horizontal="center" vertical="center" wrapText="1"/>
      <protection hidden="1"/>
    </xf>
    <xf numFmtId="0" fontId="17" fillId="3" borderId="5" xfId="0" applyFont="1" applyFill="1" applyBorder="1" applyAlignment="1" applyProtection="1">
      <alignment horizontal="center" vertical="center" wrapText="1"/>
      <protection hidden="1"/>
    </xf>
    <xf numFmtId="2" fontId="3" fillId="2" borderId="1" xfId="0" applyNumberFormat="1" applyFont="1" applyFill="1" applyBorder="1" applyAlignment="1" applyProtection="1">
      <alignment horizontal="left"/>
      <protection locked="0"/>
    </xf>
    <xf numFmtId="2" fontId="3" fillId="2" borderId="2" xfId="0" applyNumberFormat="1" applyFont="1" applyFill="1" applyBorder="1" applyAlignment="1" applyProtection="1">
      <alignment horizontal="left"/>
      <protection locked="0"/>
    </xf>
    <xf numFmtId="2" fontId="3" fillId="2" borderId="5" xfId="0" applyNumberFormat="1" applyFont="1" applyFill="1" applyBorder="1" applyAlignment="1" applyProtection="1">
      <alignment horizontal="left"/>
      <protection locked="0"/>
    </xf>
    <xf numFmtId="2" fontId="3" fillId="2" borderId="55" xfId="0" applyNumberFormat="1" applyFont="1" applyFill="1" applyBorder="1" applyAlignment="1" applyProtection="1">
      <alignment horizontal="left"/>
      <protection locked="0"/>
    </xf>
    <xf numFmtId="0" fontId="19" fillId="0" borderId="0" xfId="0" applyFont="1" applyAlignment="1" applyProtection="1">
      <alignment horizontal="left" vertical="center" wrapText="1"/>
      <protection hidden="1"/>
    </xf>
    <xf numFmtId="0" fontId="16" fillId="2" borderId="11" xfId="0" applyFont="1" applyFill="1" applyBorder="1" applyAlignment="1" applyProtection="1">
      <alignment horizontal="center"/>
      <protection locked="0"/>
    </xf>
    <xf numFmtId="0" fontId="16" fillId="2" borderId="12" xfId="0" applyFont="1" applyFill="1" applyBorder="1" applyAlignment="1" applyProtection="1">
      <alignment horizontal="center"/>
      <protection locked="0"/>
    </xf>
    <xf numFmtId="0" fontId="7" fillId="2" borderId="16" xfId="0" applyFont="1" applyFill="1" applyBorder="1" applyAlignment="1" applyProtection="1">
      <alignment horizontal="center"/>
      <protection locked="0"/>
    </xf>
    <xf numFmtId="0" fontId="7" fillId="2" borderId="17" xfId="0" applyFont="1" applyFill="1" applyBorder="1" applyAlignment="1" applyProtection="1">
      <alignment horizontal="center"/>
      <protection locked="0"/>
    </xf>
    <xf numFmtId="0" fontId="7" fillId="2" borderId="18" xfId="0" applyFont="1" applyFill="1" applyBorder="1" applyAlignment="1" applyProtection="1">
      <alignment horizontal="center"/>
      <protection locked="0"/>
    </xf>
    <xf numFmtId="0" fontId="7" fillId="2" borderId="21" xfId="0" applyFont="1" applyFill="1" applyBorder="1" applyAlignment="1" applyProtection="1">
      <alignment horizontal="center"/>
      <protection locked="0"/>
    </xf>
    <xf numFmtId="0" fontId="7" fillId="2" borderId="22" xfId="0" applyFont="1" applyFill="1" applyBorder="1" applyAlignment="1" applyProtection="1">
      <alignment horizontal="center"/>
      <protection locked="0"/>
    </xf>
    <xf numFmtId="0" fontId="4" fillId="3" borderId="23" xfId="0" applyFont="1" applyFill="1" applyBorder="1" applyAlignment="1">
      <alignment horizontal="center"/>
    </xf>
    <xf numFmtId="0" fontId="4" fillId="3" borderId="19" xfId="0" applyFont="1" applyFill="1" applyBorder="1" applyAlignment="1">
      <alignment horizontal="center"/>
    </xf>
    <xf numFmtId="0" fontId="13" fillId="3" borderId="1" xfId="0" applyFont="1" applyFill="1" applyBorder="1" applyAlignment="1" applyProtection="1">
      <alignment horizontal="center" vertical="center" wrapText="1"/>
      <protection hidden="1"/>
    </xf>
    <xf numFmtId="0" fontId="10" fillId="0" borderId="26" xfId="0" applyFont="1" applyBorder="1" applyAlignment="1" applyProtection="1">
      <alignment horizontal="left" vertical="center"/>
      <protection hidden="1"/>
    </xf>
    <xf numFmtId="0" fontId="10" fillId="0" borderId="27" xfId="0" applyFont="1" applyBorder="1" applyAlignment="1" applyProtection="1">
      <alignment horizontal="left" vertical="center"/>
      <protection hidden="1"/>
    </xf>
    <xf numFmtId="0" fontId="10" fillId="0" borderId="28" xfId="0" applyFont="1" applyBorder="1" applyAlignment="1" applyProtection="1">
      <alignment horizontal="left" vertical="center"/>
      <protection hidden="1"/>
    </xf>
    <xf numFmtId="0" fontId="6" fillId="3" borderId="33" xfId="0" applyFont="1" applyFill="1" applyBorder="1" applyAlignment="1" applyProtection="1">
      <alignment horizontal="center"/>
      <protection hidden="1"/>
    </xf>
    <xf numFmtId="0" fontId="6" fillId="3" borderId="4" xfId="0" applyFont="1" applyFill="1" applyBorder="1" applyAlignment="1" applyProtection="1">
      <alignment horizontal="center"/>
      <protection hidden="1"/>
    </xf>
    <xf numFmtId="0" fontId="6" fillId="3" borderId="5" xfId="0" applyFont="1" applyFill="1" applyBorder="1" applyAlignment="1" applyProtection="1">
      <alignment horizontal="center"/>
      <protection hidden="1"/>
    </xf>
    <xf numFmtId="0" fontId="6" fillId="3" borderId="1" xfId="0" applyFont="1" applyFill="1" applyBorder="1" applyAlignment="1" applyProtection="1">
      <alignment horizontal="center"/>
      <protection hidden="1"/>
    </xf>
    <xf numFmtId="0" fontId="6" fillId="3" borderId="2" xfId="0" applyFont="1" applyFill="1" applyBorder="1" applyAlignment="1" applyProtection="1">
      <alignment horizontal="center"/>
      <protection hidden="1"/>
    </xf>
    <xf numFmtId="0" fontId="6" fillId="3" borderId="34" xfId="0" applyFont="1" applyFill="1" applyBorder="1" applyAlignment="1" applyProtection="1">
      <alignment horizontal="center"/>
      <protection hidden="1"/>
    </xf>
    <xf numFmtId="0" fontId="13" fillId="3" borderId="38" xfId="0" applyFont="1" applyFill="1" applyBorder="1" applyAlignment="1">
      <alignment horizontal="right" vertical="center" wrapText="1"/>
    </xf>
    <xf numFmtId="0" fontId="13" fillId="3" borderId="7" xfId="0" applyFont="1" applyFill="1" applyBorder="1" applyAlignment="1">
      <alignment horizontal="right" vertical="center" wrapText="1"/>
    </xf>
    <xf numFmtId="0" fontId="13" fillId="3" borderId="6" xfId="0" applyFont="1" applyFill="1" applyBorder="1" applyAlignment="1">
      <alignment horizontal="right"/>
    </xf>
    <xf numFmtId="0" fontId="13" fillId="3" borderId="36" xfId="0" applyFont="1" applyFill="1" applyBorder="1" applyAlignment="1">
      <alignment horizontal="right" vertical="center" wrapText="1"/>
    </xf>
    <xf numFmtId="0" fontId="13" fillId="3" borderId="0" xfId="0" applyFont="1" applyFill="1" applyAlignment="1">
      <alignment horizontal="right" vertical="center" wrapText="1"/>
    </xf>
    <xf numFmtId="0" fontId="13" fillId="3" borderId="8" xfId="0" applyFont="1" applyFill="1" applyBorder="1" applyAlignment="1">
      <alignment horizontal="right"/>
    </xf>
    <xf numFmtId="0" fontId="13" fillId="3" borderId="39" xfId="0" applyFont="1" applyFill="1" applyBorder="1" applyAlignment="1">
      <alignment horizontal="right" vertical="center"/>
    </xf>
    <xf numFmtId="0" fontId="13" fillId="3" borderId="9" xfId="0" applyFont="1" applyFill="1" applyBorder="1" applyAlignment="1">
      <alignment horizontal="right" vertical="center"/>
    </xf>
    <xf numFmtId="0" fontId="13" fillId="3" borderId="10" xfId="0" applyFont="1" applyFill="1" applyBorder="1" applyAlignment="1">
      <alignment horizontal="right"/>
    </xf>
    <xf numFmtId="2" fontId="7" fillId="3" borderId="1" xfId="0" applyNumberFormat="1" applyFont="1" applyFill="1" applyBorder="1" applyAlignment="1">
      <alignment horizontal="center" vertical="center"/>
    </xf>
    <xf numFmtId="0" fontId="11" fillId="3" borderId="35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 applyProtection="1">
      <alignment horizontal="center" vertical="center" wrapText="1"/>
      <protection hidden="1"/>
    </xf>
    <xf numFmtId="0" fontId="7" fillId="3" borderId="16" xfId="0" applyFont="1" applyFill="1" applyBorder="1" applyAlignment="1" applyProtection="1">
      <alignment horizontal="center"/>
      <protection hidden="1"/>
    </xf>
    <xf numFmtId="0" fontId="7" fillId="3" borderId="17" xfId="0" applyFont="1" applyFill="1" applyBorder="1" applyAlignment="1" applyProtection="1">
      <alignment horizontal="center"/>
      <protection hidden="1"/>
    </xf>
    <xf numFmtId="0" fontId="23" fillId="8" borderId="59" xfId="0" applyFont="1" applyFill="1" applyBorder="1" applyAlignment="1">
      <alignment horizontal="center" vertical="center" wrapText="1"/>
    </xf>
    <xf numFmtId="0" fontId="23" fillId="8" borderId="0" xfId="0" applyFont="1" applyFill="1" applyBorder="1" applyAlignment="1">
      <alignment horizontal="center" vertical="center" wrapText="1"/>
    </xf>
    <xf numFmtId="0" fontId="16" fillId="2" borderId="70" xfId="0" applyFont="1" applyFill="1" applyBorder="1" applyAlignment="1" applyProtection="1">
      <alignment horizontal="center"/>
      <protection locked="0"/>
    </xf>
    <xf numFmtId="0" fontId="16" fillId="2" borderId="71" xfId="0" applyFont="1" applyFill="1" applyBorder="1" applyAlignment="1" applyProtection="1">
      <alignment horizontal="center"/>
      <protection locked="0"/>
    </xf>
    <xf numFmtId="0" fontId="16" fillId="2" borderId="72" xfId="0" applyFont="1" applyFill="1" applyBorder="1" applyAlignment="1" applyProtection="1">
      <alignment horizontal="center"/>
      <protection locked="0"/>
    </xf>
    <xf numFmtId="0" fontId="24" fillId="7" borderId="56" xfId="0" applyFont="1" applyFill="1" applyBorder="1" applyAlignment="1">
      <alignment horizontal="center" vertical="center" wrapText="1"/>
    </xf>
    <xf numFmtId="0" fontId="24" fillId="7" borderId="57" xfId="0" applyFont="1" applyFill="1" applyBorder="1" applyAlignment="1">
      <alignment horizontal="center" vertical="center" wrapText="1"/>
    </xf>
    <xf numFmtId="0" fontId="24" fillId="7" borderId="58" xfId="0" applyFont="1" applyFill="1" applyBorder="1" applyAlignment="1">
      <alignment horizontal="center" vertical="center" wrapText="1"/>
    </xf>
    <xf numFmtId="0" fontId="24" fillId="7" borderId="61" xfId="0" applyFont="1" applyFill="1" applyBorder="1" applyAlignment="1">
      <alignment horizontal="center" vertical="center" wrapText="1"/>
    </xf>
    <xf numFmtId="0" fontId="24" fillId="7" borderId="62" xfId="0" applyFont="1" applyFill="1" applyBorder="1" applyAlignment="1">
      <alignment horizontal="center" vertical="center" wrapText="1"/>
    </xf>
    <xf numFmtId="0" fontId="24" fillId="7" borderId="63" xfId="0" applyFont="1" applyFill="1" applyBorder="1" applyAlignment="1">
      <alignment horizontal="center" vertical="center" wrapText="1"/>
    </xf>
    <xf numFmtId="0" fontId="26" fillId="7" borderId="69" xfId="0" applyFont="1" applyFill="1" applyBorder="1" applyAlignment="1">
      <alignment horizontal="center" vertical="center" wrapText="1"/>
    </xf>
    <xf numFmtId="0" fontId="26" fillId="7" borderId="68" xfId="0" applyFont="1" applyFill="1" applyBorder="1" applyAlignment="1">
      <alignment horizontal="center" vertical="center" wrapText="1"/>
    </xf>
    <xf numFmtId="0" fontId="26" fillId="7" borderId="67" xfId="0" applyFont="1" applyFill="1" applyBorder="1" applyAlignment="1">
      <alignment horizontal="center" vertical="center" wrapText="1"/>
    </xf>
  </cellXfs>
  <cellStyles count="13">
    <cellStyle name="Millares" xfId="1" builtinId="3"/>
    <cellStyle name="Millares [0]" xfId="2" builtinId="6"/>
    <cellStyle name="Millares 2" xfId="5" xr:uid="{00000000-0005-0000-0000-000003000000}"/>
    <cellStyle name="Millares 2 2" xfId="11" xr:uid="{00000000-0005-0000-0000-000004000000}"/>
    <cellStyle name="Moneda [0] 2" xfId="12" xr:uid="{00000000-0005-0000-0000-000005000000}"/>
    <cellStyle name="Normal" xfId="0" builtinId="0"/>
    <cellStyle name="Normal 2" xfId="4" xr:uid="{00000000-0005-0000-0000-000007000000}"/>
    <cellStyle name="Normal 2 2 2" xfId="9" xr:uid="{00000000-0005-0000-0000-000008000000}"/>
    <cellStyle name="Normal 2 7" xfId="7" xr:uid="{00000000-0005-0000-0000-000009000000}"/>
    <cellStyle name="Normal 3 7" xfId="8" xr:uid="{00000000-0005-0000-0000-00000A000000}"/>
    <cellStyle name="Porcentaje" xfId="3" builtinId="5"/>
    <cellStyle name="Porcentaje 2" xfId="10" xr:uid="{00000000-0005-0000-0000-00000C000000}"/>
    <cellStyle name="Porcentaje 3" xfId="6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700057918778744"/>
          <c:y val="4.2758750677892171E-2"/>
          <c:w val="0.78355514494016598"/>
          <c:h val="0.699062381652507"/>
        </c:manualLayout>
      </c:layout>
      <c:lineChart>
        <c:grouping val="standard"/>
        <c:varyColors val="0"/>
        <c:ser>
          <c:idx val="0"/>
          <c:order val="0"/>
          <c:tx>
            <c:strRef>
              <c:f>'[1]I.1.1.2'!$B$3:$E$3</c:f>
              <c:strCache>
                <c:ptCount val="1"/>
                <c:pt idx="0">
                  <c:v>Año 2018 0 0 0</c:v>
                </c:pt>
              </c:strCache>
            </c:strRef>
          </c:tx>
          <c:cat>
            <c:strRef>
              <c:f>'[1]I.1.1.2'!$B$5:$B$16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'[1]I.1.1.2'!$E$5:$E$16</c:f>
              <c:numCache>
                <c:formatCode>General</c:formatCode>
                <c:ptCount val="12"/>
                <c:pt idx="0">
                  <c:v>440.52863436123346</c:v>
                </c:pt>
                <c:pt idx="1">
                  <c:v>722.02166064981952</c:v>
                </c:pt>
                <c:pt idx="2">
                  <c:v>423.72881355932208</c:v>
                </c:pt>
                <c:pt idx="3">
                  <c:v>704.22535211267609</c:v>
                </c:pt>
                <c:pt idx="4">
                  <c:v>561.79775280898878</c:v>
                </c:pt>
                <c:pt idx="5">
                  <c:v>611.62079510703359</c:v>
                </c:pt>
                <c:pt idx="6">
                  <c:v>283.28611898016999</c:v>
                </c:pt>
                <c:pt idx="7">
                  <c:v>358.85167464114835</c:v>
                </c:pt>
                <c:pt idx="8">
                  <c:v>0</c:v>
                </c:pt>
                <c:pt idx="9">
                  <c:v>200</c:v>
                </c:pt>
                <c:pt idx="10">
                  <c:v>458.71559633027522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C0F-4082-84FC-FFC7616BBE85}"/>
            </c:ext>
          </c:extLst>
        </c:ser>
        <c:ser>
          <c:idx val="1"/>
          <c:order val="1"/>
          <c:tx>
            <c:strRef>
              <c:f>'[1]I.1.1.2'!$F$4</c:f>
              <c:strCache>
                <c:ptCount val="1"/>
                <c:pt idx="0">
                  <c:v>Promedio año </c:v>
                </c:pt>
              </c:strCache>
            </c:strRef>
          </c:tx>
          <c:marker>
            <c:symbol val="none"/>
          </c:marker>
          <c:cat>
            <c:strRef>
              <c:f>'[1]I.1.1.2'!$B$5:$B$16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'[1]I.1.1.2'!$F$5:$F$16</c:f>
              <c:numCache>
                <c:formatCode>General</c:formatCode>
                <c:ptCount val="12"/>
                <c:pt idx="0">
                  <c:v>397.06469987922225</c:v>
                </c:pt>
                <c:pt idx="1">
                  <c:v>397.06469987922225</c:v>
                </c:pt>
                <c:pt idx="2">
                  <c:v>397.06469987922225</c:v>
                </c:pt>
                <c:pt idx="3">
                  <c:v>397.06469987922225</c:v>
                </c:pt>
                <c:pt idx="4">
                  <c:v>397.06469987922225</c:v>
                </c:pt>
                <c:pt idx="5">
                  <c:v>397.06469987922225</c:v>
                </c:pt>
                <c:pt idx="6">
                  <c:v>397.06469987922225</c:v>
                </c:pt>
                <c:pt idx="7">
                  <c:v>397.06469987922225</c:v>
                </c:pt>
                <c:pt idx="8">
                  <c:v>397.06469987922225</c:v>
                </c:pt>
                <c:pt idx="9">
                  <c:v>397.06469987922225</c:v>
                </c:pt>
                <c:pt idx="10">
                  <c:v>397.06469987922225</c:v>
                </c:pt>
                <c:pt idx="11">
                  <c:v>397.06469987922225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C0F-4082-84FC-FFC7616BBE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978960"/>
        <c:axId val="1333983856"/>
      </c:lineChart>
      <c:catAx>
        <c:axId val="1333978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33983856"/>
        <c:crosses val="autoZero"/>
        <c:auto val="1"/>
        <c:lblAlgn val="ctr"/>
        <c:lblOffset val="100"/>
        <c:noMultiLvlLbl val="0"/>
      </c:catAx>
      <c:valAx>
        <c:axId val="1333983856"/>
        <c:scaling>
          <c:orientation val="minMax"/>
          <c:min val="0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+mn-lt"/>
              </a:defRPr>
            </a:pPr>
            <a:endParaRPr lang="es-CO"/>
          </a:p>
        </c:txPr>
        <c:crossAx val="133397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7.5083909998756851E-3"/>
          <c:y val="0.83617804221337499"/>
          <c:w val="0.99136175914031965"/>
          <c:h val="0.16382195778662506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4961732226675079"/>
          <c:y val="4.1525746249901269E-2"/>
          <c:w val="0.77951974284678405"/>
          <c:h val="0.70369458540760321"/>
        </c:manualLayout>
      </c:layout>
      <c:lineChart>
        <c:grouping val="standard"/>
        <c:varyColors val="0"/>
        <c:ser>
          <c:idx val="0"/>
          <c:order val="0"/>
          <c:tx>
            <c:strRef>
              <c:f>'O-Taxonomia'!$K$7</c:f>
              <c:strCache>
                <c:ptCount val="1"/>
                <c:pt idx="0">
                  <c:v>Año 2022</c:v>
                </c:pt>
              </c:strCache>
            </c:strRef>
          </c:tx>
          <c:cat>
            <c:strRef>
              <c:f>'O-Taxonomia'!$K$9:$K$20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'O-Taxonomia'!$N$9:$N$20</c:f>
              <c:numCache>
                <c:formatCode>0.00</c:formatCode>
                <c:ptCount val="12"/>
                <c:pt idx="0">
                  <c:v>0.33333333333333331</c:v>
                </c:pt>
                <c:pt idx="1">
                  <c:v>0.70293828201883879</c:v>
                </c:pt>
                <c:pt idx="2">
                  <c:v>0</c:v>
                </c:pt>
                <c:pt idx="3">
                  <c:v>0.46219264189314108</c:v>
                </c:pt>
                <c:pt idx="4">
                  <c:v>0.45045045045045046</c:v>
                </c:pt>
                <c:pt idx="5">
                  <c:v>0.98039215686274506</c:v>
                </c:pt>
                <c:pt idx="6">
                  <c:v>1.5</c:v>
                </c:pt>
                <c:pt idx="7">
                  <c:v>0.95895665515918682</c:v>
                </c:pt>
                <c:pt idx="8">
                  <c:v>0.63203134875489819</c:v>
                </c:pt>
                <c:pt idx="9">
                  <c:v>0</c:v>
                </c:pt>
                <c:pt idx="10">
                  <c:v>0</c:v>
                </c:pt>
                <c:pt idx="11">
                  <c:v>0.53061657646184868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DAD-4311-918A-EADF5215785A}"/>
            </c:ext>
          </c:extLst>
        </c:ser>
        <c:ser>
          <c:idx val="1"/>
          <c:order val="1"/>
          <c:tx>
            <c:strRef>
              <c:f>'O-Taxonomia'!$O$8</c:f>
              <c:strCache>
                <c:ptCount val="1"/>
                <c:pt idx="0">
                  <c:v>Primera alerta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'O-Taxonomia'!$K$9:$K$20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'O-Taxonomia'!$O$9:$O$20</c:f>
              <c:numCache>
                <c:formatCode>0.00</c:formatCode>
                <c:ptCount val="12"/>
                <c:pt idx="0">
                  <c:v>0.57061329608771483</c:v>
                </c:pt>
                <c:pt idx="1">
                  <c:v>0.57061329608771483</c:v>
                </c:pt>
                <c:pt idx="2">
                  <c:v>0.57061329608771483</c:v>
                </c:pt>
                <c:pt idx="3">
                  <c:v>0.57061329608771483</c:v>
                </c:pt>
                <c:pt idx="4">
                  <c:v>0.57061329608771483</c:v>
                </c:pt>
                <c:pt idx="5">
                  <c:v>0.57061329608771483</c:v>
                </c:pt>
                <c:pt idx="6">
                  <c:v>0.57061329608771483</c:v>
                </c:pt>
                <c:pt idx="7">
                  <c:v>0.57061329608771483</c:v>
                </c:pt>
                <c:pt idx="8">
                  <c:v>0.57061329608771483</c:v>
                </c:pt>
                <c:pt idx="9">
                  <c:v>0.57061329608771483</c:v>
                </c:pt>
                <c:pt idx="10">
                  <c:v>0.57061329608771483</c:v>
                </c:pt>
                <c:pt idx="11">
                  <c:v>0.57061329608771483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DAD-4311-918A-EADF5215785A}"/>
            </c:ext>
          </c:extLst>
        </c:ser>
        <c:ser>
          <c:idx val="2"/>
          <c:order val="2"/>
          <c:tx>
            <c:strRef>
              <c:f>'O-Taxonomia'!$P$8</c:f>
              <c:strCache>
                <c:ptCount val="1"/>
                <c:pt idx="0">
                  <c:v>Segunda Alerta</c:v>
                </c:pt>
              </c:strCache>
            </c:strRef>
          </c:tx>
          <c:spPr>
            <a:ln>
              <a:solidFill>
                <a:srgbClr val="FFFF00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9.5869467929414216E-3"/>
                  <c:y val="-4.3431068055457709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Ave+2 SD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2-CDAD-4311-918A-EADF521578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'O-Taxonomia'!$K$9:$K$20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'O-Taxonomia'!$P$9:$P$20</c:f>
              <c:numCache>
                <c:formatCode>0.00</c:formatCode>
                <c:ptCount val="12"/>
                <c:pt idx="0">
                  <c:v>0.8879982351138711</c:v>
                </c:pt>
                <c:pt idx="1">
                  <c:v>0.8879982351138711</c:v>
                </c:pt>
                <c:pt idx="2">
                  <c:v>0.8879982351138711</c:v>
                </c:pt>
                <c:pt idx="3">
                  <c:v>0.8879982351138711</c:v>
                </c:pt>
                <c:pt idx="4">
                  <c:v>0.8879982351138711</c:v>
                </c:pt>
                <c:pt idx="5">
                  <c:v>0.8879982351138711</c:v>
                </c:pt>
                <c:pt idx="6">
                  <c:v>0.8879982351138711</c:v>
                </c:pt>
                <c:pt idx="7">
                  <c:v>0.8879982351138711</c:v>
                </c:pt>
                <c:pt idx="8">
                  <c:v>0.8879982351138711</c:v>
                </c:pt>
                <c:pt idx="9">
                  <c:v>0.8879982351138711</c:v>
                </c:pt>
                <c:pt idx="10">
                  <c:v>0.8879982351138711</c:v>
                </c:pt>
                <c:pt idx="11">
                  <c:v>0.8879982351138711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DAD-4311-918A-EADF5215785A}"/>
            </c:ext>
          </c:extLst>
        </c:ser>
        <c:ser>
          <c:idx val="3"/>
          <c:order val="3"/>
          <c:tx>
            <c:strRef>
              <c:f>'O-Taxonomia'!$Q$8</c:f>
              <c:strCache>
                <c:ptCount val="1"/>
                <c:pt idx="0">
                  <c:v>Tercera alerta (máxima)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1.2959347823457552E-2"/>
                  <c:y val="-6.7000116956104534E-3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7030A0"/>
                        </a:solidFill>
                      </a:rPr>
                      <a:t>Ave+3</a:t>
                    </a:r>
                    <a:r>
                      <a:rPr lang="en-US" b="1" baseline="0">
                        <a:solidFill>
                          <a:srgbClr val="7030A0"/>
                        </a:solidFill>
                      </a:rPr>
                      <a:t> SD</a:t>
                    </a:r>
                    <a:endParaRPr lang="en-US" b="1">
                      <a:solidFill>
                        <a:srgbClr val="7030A0"/>
                      </a:solidFill>
                    </a:endParaRP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4-CDAD-4311-918A-EADF521578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'O-Taxonomia'!$K$9:$K$20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'O-Taxonomia'!$Q$9:$Q$20</c:f>
              <c:numCache>
                <c:formatCode>0.00</c:formatCode>
                <c:ptCount val="12"/>
                <c:pt idx="0">
                  <c:v>1.2053831741400274</c:v>
                </c:pt>
                <c:pt idx="1">
                  <c:v>1.2053831741400274</c:v>
                </c:pt>
                <c:pt idx="2">
                  <c:v>1.2053831741400274</c:v>
                </c:pt>
                <c:pt idx="3">
                  <c:v>1.2053831741400274</c:v>
                </c:pt>
                <c:pt idx="4">
                  <c:v>1.2053831741400274</c:v>
                </c:pt>
                <c:pt idx="5">
                  <c:v>1.2053831741400274</c:v>
                </c:pt>
                <c:pt idx="6">
                  <c:v>1.2053831741400274</c:v>
                </c:pt>
                <c:pt idx="7">
                  <c:v>1.2053831741400274</c:v>
                </c:pt>
                <c:pt idx="8">
                  <c:v>1.2053831741400274</c:v>
                </c:pt>
                <c:pt idx="9">
                  <c:v>1.2053831741400274</c:v>
                </c:pt>
                <c:pt idx="10">
                  <c:v>1.2053831741400274</c:v>
                </c:pt>
                <c:pt idx="11">
                  <c:v>1.2053831741400274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DAD-4311-918A-EADF5215785A}"/>
            </c:ext>
          </c:extLst>
        </c:ser>
        <c:ser>
          <c:idx val="4"/>
          <c:order val="4"/>
          <c:tx>
            <c:strRef>
              <c:f>'O-Taxonomia'!$R$8</c:f>
              <c:strCache>
                <c:ptCount val="1"/>
              </c:strCache>
            </c:strRef>
          </c:tx>
          <c:marker>
            <c:symbol val="none"/>
          </c:marker>
          <c:dLbls>
            <c:dLbl>
              <c:idx val="12"/>
              <c:layout>
                <c:manualLayout>
                  <c:x val="3.0721966205838301E-3"/>
                  <c:y val="-4.3431068055457709E-3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00B050"/>
                        </a:solidFill>
                      </a:rPr>
                      <a:t>Target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6-CDAD-4311-918A-EADF521578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'O-Taxonomia'!$K$9:$K$20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'O-Taxonomia'!$R$9:$R$20</c:f>
              <c:numCache>
                <c:formatCode>0.00</c:formatCode>
                <c:ptCount val="12"/>
                <c:pt idx="0">
                  <c:v>0.22790552135540276</c:v>
                </c:pt>
                <c:pt idx="1">
                  <c:v>0.22790552135540276</c:v>
                </c:pt>
                <c:pt idx="2">
                  <c:v>0.22790552135540276</c:v>
                </c:pt>
                <c:pt idx="3">
                  <c:v>0.22790552135540276</c:v>
                </c:pt>
                <c:pt idx="4">
                  <c:v>0.22790552135540276</c:v>
                </c:pt>
                <c:pt idx="5">
                  <c:v>0.22790552135540276</c:v>
                </c:pt>
                <c:pt idx="6">
                  <c:v>0.22790552135540276</c:v>
                </c:pt>
                <c:pt idx="7">
                  <c:v>0.22790552135540276</c:v>
                </c:pt>
                <c:pt idx="8">
                  <c:v>0.22790552135540276</c:v>
                </c:pt>
                <c:pt idx="9">
                  <c:v>0.22790552135540276</c:v>
                </c:pt>
                <c:pt idx="10">
                  <c:v>0.22790552135540276</c:v>
                </c:pt>
                <c:pt idx="11">
                  <c:v>0.22790552135540276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DAD-4311-918A-EADF521578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3873232"/>
        <c:axId val="1413874320"/>
      </c:lineChart>
      <c:catAx>
        <c:axId val="14138732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413874320"/>
        <c:crosses val="autoZero"/>
        <c:auto val="1"/>
        <c:lblAlgn val="ctr"/>
        <c:lblOffset val="100"/>
        <c:noMultiLvlLbl val="0"/>
      </c:catAx>
      <c:valAx>
        <c:axId val="1413874320"/>
        <c:scaling>
          <c:orientation val="minMax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1413873232"/>
        <c:crosses val="autoZero"/>
        <c:crossBetween val="between"/>
      </c:valAx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overlay val="0"/>
    </c:legend>
    <c:plotVisOnly val="1"/>
    <c:dispBlanksAs val="gap"/>
    <c:showDLblsOverMax val="0"/>
  </c:chart>
  <c:printSettings>
    <c:headerFooter/>
    <c:pageMargins b="0.75000000000000533" l="0.70000000000000062" r="0.70000000000000062" t="0.750000000000005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0.14700057918778744"/>
          <c:y val="4.2758750677892171E-2"/>
          <c:w val="0.78355514494016598"/>
          <c:h val="0.699062381652507"/>
        </c:manualLayout>
      </c:layout>
      <c:lineChart>
        <c:grouping val="standard"/>
        <c:varyColors val="0"/>
        <c:ser>
          <c:idx val="0"/>
          <c:order val="0"/>
          <c:tx>
            <c:strRef>
              <c:f>'O-Taxonomia'!$B$7</c:f>
              <c:strCache>
                <c:ptCount val="1"/>
                <c:pt idx="0">
                  <c:v>Año 2021</c:v>
                </c:pt>
              </c:strCache>
            </c:strRef>
          </c:tx>
          <c:cat>
            <c:strRef>
              <c:f>'O-Taxonomia'!$B$9:$B$20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'O-Taxonomia'!$E$9:$E$20</c:f>
              <c:numCache>
                <c:formatCode>0.00</c:formatCode>
                <c:ptCount val="12"/>
                <c:pt idx="0">
                  <c:v>1.0857763300760044</c:v>
                </c:pt>
                <c:pt idx="1">
                  <c:v>0.55463117027176922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0.3835826620636747</c:v>
                </c:pt>
                <c:pt idx="6">
                  <c:v>0</c:v>
                </c:pt>
                <c:pt idx="7">
                  <c:v>0</c:v>
                </c:pt>
                <c:pt idx="8">
                  <c:v>0.36818851251840945</c:v>
                </c:pt>
                <c:pt idx="9">
                  <c:v>0.31836994587710921</c:v>
                </c:pt>
                <c:pt idx="10">
                  <c:v>0</c:v>
                </c:pt>
                <c:pt idx="11">
                  <c:v>0.32819166393173616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F1-4C92-AA9A-390A48F1ABEC}"/>
            </c:ext>
          </c:extLst>
        </c:ser>
        <c:ser>
          <c:idx val="1"/>
          <c:order val="1"/>
          <c:tx>
            <c:strRef>
              <c:f>'O-Taxonomia'!$F$8</c:f>
              <c:strCache>
                <c:ptCount val="1"/>
                <c:pt idx="0">
                  <c:v>Promedio año </c:v>
                </c:pt>
              </c:strCache>
            </c:strRef>
          </c:tx>
          <c:marker>
            <c:symbol val="none"/>
          </c:marker>
          <c:cat>
            <c:strRef>
              <c:f>'O-Taxonomia'!$B$9:$B$20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'O-Taxonomia'!$F$9:$F$20</c:f>
              <c:numCache>
                <c:formatCode>0.00</c:formatCode>
                <c:ptCount val="12"/>
                <c:pt idx="0">
                  <c:v>0.25322835706155861</c:v>
                </c:pt>
                <c:pt idx="1">
                  <c:v>0.25322835706155861</c:v>
                </c:pt>
                <c:pt idx="2">
                  <c:v>0.25322835706155861</c:v>
                </c:pt>
                <c:pt idx="3">
                  <c:v>0.25322835706155861</c:v>
                </c:pt>
                <c:pt idx="4">
                  <c:v>0.25322835706155861</c:v>
                </c:pt>
                <c:pt idx="5">
                  <c:v>0.25322835706155861</c:v>
                </c:pt>
                <c:pt idx="6">
                  <c:v>0.25322835706155861</c:v>
                </c:pt>
                <c:pt idx="7">
                  <c:v>0.25322835706155861</c:v>
                </c:pt>
                <c:pt idx="8">
                  <c:v>0.25322835706155861</c:v>
                </c:pt>
                <c:pt idx="9">
                  <c:v>0.25322835706155861</c:v>
                </c:pt>
                <c:pt idx="10">
                  <c:v>0.25322835706155861</c:v>
                </c:pt>
                <c:pt idx="11">
                  <c:v>0.25322835706155861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4F1-4C92-AA9A-390A48F1AB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978960"/>
        <c:axId val="1333983856"/>
      </c:lineChart>
      <c:catAx>
        <c:axId val="1333978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333983856"/>
        <c:crosses val="autoZero"/>
        <c:auto val="1"/>
        <c:lblAlgn val="ctr"/>
        <c:lblOffset val="100"/>
        <c:noMultiLvlLbl val="0"/>
      </c:catAx>
      <c:valAx>
        <c:axId val="1333983856"/>
        <c:scaling>
          <c:orientation val="minMax"/>
          <c:min val="0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sz="1000">
                <a:latin typeface="+mn-lt"/>
              </a:defRPr>
            </a:pPr>
            <a:endParaRPr lang="es-CO"/>
          </a:p>
        </c:txPr>
        <c:crossAx val="133397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7.5083909998756851E-3"/>
          <c:y val="0.83617804221337499"/>
          <c:w val="0.99136175914031965"/>
          <c:h val="0.16382195778662506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Tasa de eventos* mes/año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'O-Taxonomia'!$E$49</c:f>
              <c:strCache>
                <c:ptCount val="1"/>
                <c:pt idx="0">
                  <c:v>Tasa de eventos* año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1"/>
            <c:trendlineLbl>
              <c:layout>
                <c:manualLayout>
                  <c:x val="-0.58956510011965113"/>
                  <c:y val="-0.60129073561604229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2000" b="1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</c:trendlineLbl>
          </c:trendline>
          <c:cat>
            <c:numRef>
              <c:f>'O-Taxonomia'!$B$50:$B$181</c:f>
              <c:numCache>
                <c:formatCode>mmm\-yy</c:formatCode>
                <c:ptCount val="132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  <c:pt idx="49">
                  <c:v>43497</c:v>
                </c:pt>
                <c:pt idx="50">
                  <c:v>43525</c:v>
                </c:pt>
                <c:pt idx="51">
                  <c:v>43556</c:v>
                </c:pt>
                <c:pt idx="52">
                  <c:v>43586</c:v>
                </c:pt>
                <c:pt idx="53">
                  <c:v>43617</c:v>
                </c:pt>
                <c:pt idx="54">
                  <c:v>43647</c:v>
                </c:pt>
                <c:pt idx="55">
                  <c:v>43678</c:v>
                </c:pt>
                <c:pt idx="56">
                  <c:v>43709</c:v>
                </c:pt>
                <c:pt idx="57">
                  <c:v>43739</c:v>
                </c:pt>
                <c:pt idx="58">
                  <c:v>43770</c:v>
                </c:pt>
                <c:pt idx="59">
                  <c:v>43800</c:v>
                </c:pt>
                <c:pt idx="60">
                  <c:v>43831</c:v>
                </c:pt>
                <c:pt idx="61">
                  <c:v>43862</c:v>
                </c:pt>
                <c:pt idx="62">
                  <c:v>43891</c:v>
                </c:pt>
                <c:pt idx="63">
                  <c:v>43922</c:v>
                </c:pt>
                <c:pt idx="64">
                  <c:v>43952</c:v>
                </c:pt>
                <c:pt idx="65">
                  <c:v>43983</c:v>
                </c:pt>
                <c:pt idx="66">
                  <c:v>44013</c:v>
                </c:pt>
                <c:pt idx="67">
                  <c:v>44044</c:v>
                </c:pt>
                <c:pt idx="68">
                  <c:v>44075</c:v>
                </c:pt>
                <c:pt idx="69">
                  <c:v>44105</c:v>
                </c:pt>
                <c:pt idx="70">
                  <c:v>44136</c:v>
                </c:pt>
                <c:pt idx="71">
                  <c:v>44166</c:v>
                </c:pt>
                <c:pt idx="72">
                  <c:v>44197</c:v>
                </c:pt>
                <c:pt idx="73">
                  <c:v>44228</c:v>
                </c:pt>
                <c:pt idx="74">
                  <c:v>44256</c:v>
                </c:pt>
                <c:pt idx="75">
                  <c:v>44287</c:v>
                </c:pt>
                <c:pt idx="76">
                  <c:v>44317</c:v>
                </c:pt>
                <c:pt idx="77">
                  <c:v>44348</c:v>
                </c:pt>
                <c:pt idx="78">
                  <c:v>44378</c:v>
                </c:pt>
                <c:pt idx="79">
                  <c:v>44409</c:v>
                </c:pt>
                <c:pt idx="80">
                  <c:v>44440</c:v>
                </c:pt>
                <c:pt idx="81">
                  <c:v>44470</c:v>
                </c:pt>
                <c:pt idx="82">
                  <c:v>44501</c:v>
                </c:pt>
                <c:pt idx="83">
                  <c:v>44531</c:v>
                </c:pt>
                <c:pt idx="84">
                  <c:v>44562</c:v>
                </c:pt>
                <c:pt idx="85">
                  <c:v>44593</c:v>
                </c:pt>
                <c:pt idx="86">
                  <c:v>44621</c:v>
                </c:pt>
                <c:pt idx="87">
                  <c:v>44652</c:v>
                </c:pt>
                <c:pt idx="88">
                  <c:v>44682</c:v>
                </c:pt>
                <c:pt idx="89">
                  <c:v>44713</c:v>
                </c:pt>
                <c:pt idx="90">
                  <c:v>44743</c:v>
                </c:pt>
                <c:pt idx="91">
                  <c:v>44774</c:v>
                </c:pt>
                <c:pt idx="92">
                  <c:v>44805</c:v>
                </c:pt>
                <c:pt idx="93">
                  <c:v>44835</c:v>
                </c:pt>
                <c:pt idx="94">
                  <c:v>44866</c:v>
                </c:pt>
                <c:pt idx="95">
                  <c:v>44896</c:v>
                </c:pt>
                <c:pt idx="96">
                  <c:v>44927</c:v>
                </c:pt>
                <c:pt idx="97">
                  <c:v>44958</c:v>
                </c:pt>
                <c:pt idx="98">
                  <c:v>44986</c:v>
                </c:pt>
                <c:pt idx="99">
                  <c:v>45017</c:v>
                </c:pt>
                <c:pt idx="100">
                  <c:v>45047</c:v>
                </c:pt>
                <c:pt idx="101">
                  <c:v>45078</c:v>
                </c:pt>
                <c:pt idx="102">
                  <c:v>45108</c:v>
                </c:pt>
                <c:pt idx="103">
                  <c:v>45139</c:v>
                </c:pt>
                <c:pt idx="104">
                  <c:v>45170</c:v>
                </c:pt>
                <c:pt idx="105">
                  <c:v>45200</c:v>
                </c:pt>
                <c:pt idx="106">
                  <c:v>45231</c:v>
                </c:pt>
                <c:pt idx="107">
                  <c:v>45261</c:v>
                </c:pt>
                <c:pt idx="108">
                  <c:v>45292</c:v>
                </c:pt>
                <c:pt idx="109">
                  <c:v>45323</c:v>
                </c:pt>
                <c:pt idx="110">
                  <c:v>45352</c:v>
                </c:pt>
                <c:pt idx="111">
                  <c:v>45383</c:v>
                </c:pt>
                <c:pt idx="112">
                  <c:v>45413</c:v>
                </c:pt>
                <c:pt idx="113">
                  <c:v>45444</c:v>
                </c:pt>
                <c:pt idx="114">
                  <c:v>45474</c:v>
                </c:pt>
                <c:pt idx="115">
                  <c:v>45505</c:v>
                </c:pt>
                <c:pt idx="116">
                  <c:v>45536</c:v>
                </c:pt>
                <c:pt idx="117">
                  <c:v>45566</c:v>
                </c:pt>
                <c:pt idx="118">
                  <c:v>45597</c:v>
                </c:pt>
                <c:pt idx="119">
                  <c:v>45627</c:v>
                </c:pt>
                <c:pt idx="120">
                  <c:v>45658</c:v>
                </c:pt>
                <c:pt idx="121">
                  <c:v>45689</c:v>
                </c:pt>
                <c:pt idx="122">
                  <c:v>45717</c:v>
                </c:pt>
                <c:pt idx="123">
                  <c:v>45748</c:v>
                </c:pt>
                <c:pt idx="124">
                  <c:v>45778</c:v>
                </c:pt>
                <c:pt idx="125">
                  <c:v>45809</c:v>
                </c:pt>
                <c:pt idx="126">
                  <c:v>45839</c:v>
                </c:pt>
                <c:pt idx="127">
                  <c:v>45870</c:v>
                </c:pt>
                <c:pt idx="128">
                  <c:v>45901</c:v>
                </c:pt>
                <c:pt idx="129">
                  <c:v>45931</c:v>
                </c:pt>
                <c:pt idx="130">
                  <c:v>45962</c:v>
                </c:pt>
                <c:pt idx="131">
                  <c:v>45992</c:v>
                </c:pt>
              </c:numCache>
            </c:numRef>
          </c:cat>
          <c:val>
            <c:numRef>
              <c:f>'O-Taxonomia'!$E$50:$E$181</c:f>
              <c:numCache>
                <c:formatCode>0.00</c:formatCode>
                <c:ptCount val="132"/>
                <c:pt idx="0">
                  <c:v>0</c:v>
                </c:pt>
                <c:pt idx="1">
                  <c:v>0.47036688617121353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0.44583147570218457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0.49067713444553485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0.91449474165523548</c:v>
                </c:pt>
                <c:pt idx="18">
                  <c:v>0</c:v>
                </c:pt>
                <c:pt idx="19">
                  <c:v>0</c:v>
                </c:pt>
                <c:pt idx="20">
                  <c:v>0.57372346528973039</c:v>
                </c:pt>
                <c:pt idx="21">
                  <c:v>0</c:v>
                </c:pt>
                <c:pt idx="22">
                  <c:v>0</c:v>
                </c:pt>
                <c:pt idx="23">
                  <c:v>0.99800399201596801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0.55463117027176922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1.137009664582149</c:v>
                </c:pt>
                <c:pt idx="35">
                  <c:v>0</c:v>
                </c:pt>
                <c:pt idx="36">
                  <c:v>0.44583147570218457</c:v>
                </c:pt>
                <c:pt idx="37">
                  <c:v>0</c:v>
                </c:pt>
                <c:pt idx="38">
                  <c:v>0.45955882352941174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0.87873462214411246</c:v>
                </c:pt>
                <c:pt idx="43">
                  <c:v>0</c:v>
                </c:pt>
                <c:pt idx="44">
                  <c:v>0</c:v>
                </c:pt>
                <c:pt idx="45">
                  <c:v>0.45433893684688775</c:v>
                </c:pt>
                <c:pt idx="46">
                  <c:v>0</c:v>
                </c:pt>
                <c:pt idx="47">
                  <c:v>0.45724737082761774</c:v>
                </c:pt>
                <c:pt idx="48">
                  <c:v>0.45228403437358661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0.88928412627834597</c:v>
                </c:pt>
                <c:pt idx="53">
                  <c:v>0</c:v>
                </c:pt>
                <c:pt idx="54">
                  <c:v>0</c:v>
                </c:pt>
                <c:pt idx="55">
                  <c:v>0.89086859688195996</c:v>
                </c:pt>
                <c:pt idx="56">
                  <c:v>0.45433893684688775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1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1.4285714285714286</c:v>
                </c:pt>
                <c:pt idx="71">
                  <c:v>1</c:v>
                </c:pt>
                <c:pt idx="72">
                  <c:v>1.0857763300760044</c:v>
                </c:pt>
                <c:pt idx="73">
                  <c:v>0.55463117027176922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0.3835826620636747</c:v>
                </c:pt>
                <c:pt idx="78">
                  <c:v>0</c:v>
                </c:pt>
                <c:pt idx="79">
                  <c:v>0</c:v>
                </c:pt>
                <c:pt idx="80">
                  <c:v>0.36818851251840945</c:v>
                </c:pt>
                <c:pt idx="81">
                  <c:v>0.31836994587710921</c:v>
                </c:pt>
                <c:pt idx="82">
                  <c:v>0</c:v>
                </c:pt>
                <c:pt idx="83">
                  <c:v>0.32819166393173616</c:v>
                </c:pt>
                <c:pt idx="84">
                  <c:v>0.33333333333333331</c:v>
                </c:pt>
                <c:pt idx="85">
                  <c:v>0.70293828201883879</c:v>
                </c:pt>
                <c:pt idx="86">
                  <c:v>0</c:v>
                </c:pt>
                <c:pt idx="87">
                  <c:v>0.46219264189314108</c:v>
                </c:pt>
                <c:pt idx="88">
                  <c:v>0.45045045045045046</c:v>
                </c:pt>
                <c:pt idx="89">
                  <c:v>0.98039215686274506</c:v>
                </c:pt>
                <c:pt idx="90">
                  <c:v>1.5</c:v>
                </c:pt>
                <c:pt idx="91">
                  <c:v>0.95895665515918682</c:v>
                </c:pt>
                <c:pt idx="92">
                  <c:v>0.63203134875489819</c:v>
                </c:pt>
                <c:pt idx="93">
                  <c:v>0</c:v>
                </c:pt>
                <c:pt idx="94">
                  <c:v>0</c:v>
                </c:pt>
                <c:pt idx="95">
                  <c:v>0.53061657646184868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BBB-448E-92A6-73E7C3716F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5155152"/>
        <c:axId val="645615776"/>
      </c:lineChart>
      <c:dateAx>
        <c:axId val="645155152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45615776"/>
        <c:crosses val="autoZero"/>
        <c:auto val="1"/>
        <c:lblOffset val="100"/>
        <c:baseTimeUnit val="months"/>
      </c:dateAx>
      <c:valAx>
        <c:axId val="6456157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451551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image" Target="../media/image2.png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67504</xdr:colOff>
      <xdr:row>27</xdr:row>
      <xdr:rowOff>68036</xdr:rowOff>
    </xdr:from>
    <xdr:to>
      <xdr:col>8</xdr:col>
      <xdr:colOff>789215</xdr:colOff>
      <xdr:row>44</xdr:row>
      <xdr:rowOff>164307</xdr:rowOff>
    </xdr:to>
    <xdr:graphicFrame macro="">
      <xdr:nvGraphicFramePr>
        <xdr:cNvPr id="2" name="29 Gráfico">
          <a:extLst>
            <a:ext uri="{FF2B5EF4-FFF2-40B4-BE49-F238E27FC236}">
              <a16:creationId xmlns:a16="http://schemas.microsoft.com/office/drawing/2014/main" id="{98D11E6F-3B43-4771-8CCF-70F240FCED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10</xdr:col>
      <xdr:colOff>40821</xdr:colOff>
      <xdr:row>27</xdr:row>
      <xdr:rowOff>71438</xdr:rowOff>
    </xdr:from>
    <xdr:to>
      <xdr:col>18</xdr:col>
      <xdr:colOff>707572</xdr:colOff>
      <xdr:row>44</xdr:row>
      <xdr:rowOff>145679</xdr:rowOff>
    </xdr:to>
    <xdr:graphicFrame macro="">
      <xdr:nvGraphicFramePr>
        <xdr:cNvPr id="9" name="Chart 2">
          <a:extLst>
            <a:ext uri="{FF2B5EF4-FFF2-40B4-BE49-F238E27FC236}">
              <a16:creationId xmlns:a16="http://schemas.microsoft.com/office/drawing/2014/main" id="{A6165160-9231-498C-8643-594E54496A6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twoCellAnchor>
  <xdr:twoCellAnchor>
    <xdr:from>
      <xdr:col>0</xdr:col>
      <xdr:colOff>67504</xdr:colOff>
      <xdr:row>27</xdr:row>
      <xdr:rowOff>68036</xdr:rowOff>
    </xdr:from>
    <xdr:to>
      <xdr:col>8</xdr:col>
      <xdr:colOff>789215</xdr:colOff>
      <xdr:row>44</xdr:row>
      <xdr:rowOff>164307</xdr:rowOff>
    </xdr:to>
    <xdr:graphicFrame macro="">
      <xdr:nvGraphicFramePr>
        <xdr:cNvPr id="10" name="29 Gráfico">
          <a:extLst>
            <a:ext uri="{FF2B5EF4-FFF2-40B4-BE49-F238E27FC236}">
              <a16:creationId xmlns:a16="http://schemas.microsoft.com/office/drawing/2014/main" id="{CD46281A-FADC-4E39-A7C6-2A7C8CB1BA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197182</xdr:colOff>
      <xdr:row>48</xdr:row>
      <xdr:rowOff>82970</xdr:rowOff>
    </xdr:from>
    <xdr:to>
      <xdr:col>18</xdr:col>
      <xdr:colOff>708191</xdr:colOff>
      <xdr:row>63</xdr:row>
      <xdr:rowOff>16295</xdr:rowOff>
    </xdr:to>
    <xdr:graphicFrame macro="">
      <xdr:nvGraphicFramePr>
        <xdr:cNvPr id="16" name="Gráfico 15">
          <a:extLst>
            <a:ext uri="{FF2B5EF4-FFF2-40B4-BE49-F238E27FC236}">
              <a16:creationId xmlns:a16="http://schemas.microsoft.com/office/drawing/2014/main" id="{B42C186D-FDA9-4BE7-AEB1-F1CA1E476B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20</xdr:col>
      <xdr:colOff>41412</xdr:colOff>
      <xdr:row>45</xdr:row>
      <xdr:rowOff>74543</xdr:rowOff>
    </xdr:from>
    <xdr:to>
      <xdr:col>23</xdr:col>
      <xdr:colOff>1047750</xdr:colOff>
      <xdr:row>49</xdr:row>
      <xdr:rowOff>124558</xdr:rowOff>
    </xdr:to>
    <xdr:sp macro="" textlink="">
      <xdr:nvSpPr>
        <xdr:cNvPr id="8" name="TextBox 4">
          <a:extLst>
            <a:ext uri="{FF2B5EF4-FFF2-40B4-BE49-F238E27FC236}">
              <a16:creationId xmlns:a16="http://schemas.microsoft.com/office/drawing/2014/main" id="{4C0EA56F-D98A-4C27-8464-4B1FCFECA697}"/>
            </a:ext>
          </a:extLst>
        </xdr:cNvPr>
        <xdr:cNvSpPr txBox="1"/>
      </xdr:nvSpPr>
      <xdr:spPr>
        <a:xfrm>
          <a:off x="17098489" y="9768062"/>
          <a:ext cx="3556107" cy="1229650"/>
        </a:xfrm>
        <a:prstGeom prst="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  <a:effectLst/>
      </xdr:spPr>
      <xdr:txBody>
        <a:bodyPr vertOverflow="clip" wrap="squar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A) </a:t>
          </a:r>
          <a:r>
            <a:rPr kumimoji="0" lang="en-GB" sz="1200" b="1" i="0" u="sng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Niveles de alerta - </a:t>
          </a:r>
          <a:r>
            <a:rPr kumimoji="0" lang="en-GB" sz="1200" b="0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Definición de la Organización</a:t>
          </a:r>
          <a:r>
            <a:rPr kumimoji="0" lang="en-GB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: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Nivel de alerta para un nuevo período de seguimiento (año presente); se basa en el desempeño de períodos anteriores (año anterior o número de horas de vuelo o ciclos), es decir, sus datos (puntos) son el promedio y la desviación estándar (D.E.) del período anterior. Las 3 líneas de alerta son: Promedio + 1D.E:, Promedio + 2D.E. y Promedio + 3D.E.</a:t>
          </a:r>
        </a:p>
      </xdr:txBody>
    </xdr:sp>
    <xdr:clientData/>
  </xdr:twoCellAnchor>
  <xdr:twoCellAnchor>
    <xdr:from>
      <xdr:col>20</xdr:col>
      <xdr:colOff>41412</xdr:colOff>
      <xdr:row>49</xdr:row>
      <xdr:rowOff>183173</xdr:rowOff>
    </xdr:from>
    <xdr:to>
      <xdr:col>23</xdr:col>
      <xdr:colOff>1047750</xdr:colOff>
      <xdr:row>60</xdr:row>
      <xdr:rowOff>175846</xdr:rowOff>
    </xdr:to>
    <xdr:sp macro="" textlink="">
      <xdr:nvSpPr>
        <xdr:cNvPr id="17" name="TextBox 3">
          <a:extLst>
            <a:ext uri="{FF2B5EF4-FFF2-40B4-BE49-F238E27FC236}">
              <a16:creationId xmlns:a16="http://schemas.microsoft.com/office/drawing/2014/main" id="{5FBE606B-DEF6-40D4-AAC3-15DCD2D867F6}"/>
            </a:ext>
          </a:extLst>
        </xdr:cNvPr>
        <xdr:cNvSpPr txBox="1"/>
      </xdr:nvSpPr>
      <xdr:spPr>
        <a:xfrm>
          <a:off x="17098489" y="11056327"/>
          <a:ext cx="3556107" cy="2168769"/>
        </a:xfrm>
        <a:prstGeom prst="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  <a:effectLst/>
      </xdr:spPr>
      <xdr:txBody>
        <a:bodyPr vertOverflow="clip" wrap="squar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B) </a:t>
          </a:r>
          <a:r>
            <a:rPr kumimoji="0" lang="en-GB" sz="1200" b="1" i="0" u="sng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Niveles de alerta - </a:t>
          </a:r>
          <a:r>
            <a:rPr kumimoji="0" lang="en-GB" sz="1200" b="0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Detonantes: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050" b="0" i="0" u="sng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900" b="0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Una alerta (tendencia anormal / inaceptable) </a:t>
          </a:r>
          <a:r>
            <a:rPr kumimoji="0" lang="en-GB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está indicada si </a:t>
          </a:r>
          <a:r>
            <a:rPr kumimoji="0" lang="en-GB" sz="9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CUALQUIERA</a:t>
          </a:r>
          <a:r>
            <a:rPr kumimoji="0" lang="en-GB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 de las condiciones siguientes se cumple, durante el periodo de evaluación (ej.: año presente):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900" b="0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- Cualquier punto único está por encima de la  3a. línea 3 de D.E.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900" b="0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- 2 puntos consecutivos están por encima de la 2a  línea 2 de  D.E.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900" b="0" i="0" u="none" strike="noStrike" kern="0" cap="none" spc="0" normalizeH="0" baseline="0" noProof="0">
              <a:ln>
                <a:noFill/>
              </a:ln>
              <a:solidFill>
                <a:srgbClr val="C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- 3 puntos consecutivos están por encima de la 1a línea de  D.E.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900" b="0" i="0" u="none" strike="noStrike" kern="0" cap="none" spc="0" normalizeH="0" baseline="0" noProof="0">
            <a:ln>
              <a:noFill/>
            </a:ln>
            <a:solidFill>
              <a:srgbClr val="C00000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Cuando se activa una alerta (potencial alto riesgo o situación fuera de control), se espera que se dispare el seguimiento apropiado, tal como análisis adicional para determinar fuente y causa raíz de la tasa de incidente anormal, así como las acciones necesarias para hacer frente a la tendencia inaceptable.</a:t>
          </a:r>
        </a:p>
      </xdr:txBody>
    </xdr:sp>
    <xdr:clientData/>
  </xdr:twoCellAnchor>
  <xdr:twoCellAnchor>
    <xdr:from>
      <xdr:col>23</xdr:col>
      <xdr:colOff>1150327</xdr:colOff>
      <xdr:row>45</xdr:row>
      <xdr:rowOff>74543</xdr:rowOff>
    </xdr:from>
    <xdr:to>
      <xdr:col>27</xdr:col>
      <xdr:colOff>775606</xdr:colOff>
      <xdr:row>49</xdr:row>
      <xdr:rowOff>124557</xdr:rowOff>
    </xdr:to>
    <xdr:sp macro="" textlink="">
      <xdr:nvSpPr>
        <xdr:cNvPr id="18" name="TextBox 6">
          <a:extLst>
            <a:ext uri="{FF2B5EF4-FFF2-40B4-BE49-F238E27FC236}">
              <a16:creationId xmlns:a16="http://schemas.microsoft.com/office/drawing/2014/main" id="{51B392B4-11A4-4083-96E1-8C9C03C642EE}"/>
            </a:ext>
          </a:extLst>
        </xdr:cNvPr>
        <xdr:cNvSpPr txBox="1"/>
      </xdr:nvSpPr>
      <xdr:spPr>
        <a:xfrm>
          <a:off x="20757173" y="9768062"/>
          <a:ext cx="4087375" cy="1229649"/>
        </a:xfrm>
        <a:prstGeom prst="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  <a:effectLst/>
      </xdr:spPr>
      <xdr:txBody>
        <a:bodyPr vertOverflow="clip" wrap="squar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C) </a:t>
          </a:r>
          <a:r>
            <a:rPr kumimoji="0" lang="en-GB" sz="1200" b="0" i="0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Niveles de metas - </a:t>
          </a:r>
          <a:r>
            <a:rPr kumimoji="0" lang="en-GB" sz="1200" b="0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Establecimiento (Mejora planeada):</a:t>
          </a:r>
          <a:endParaRPr kumimoji="0" lang="en-GB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La configuración de las metas depende de la capacidad de la Organización y sus expectativas de mejora y pareciera menos estricta que el establecimiento de los niveles de alerta - por ejemplo la organización puede apuntar a la meta del nuevo año (año presente) digamos en 5% menor (mejor) que el valor promedio del período anterior.</a:t>
          </a:r>
        </a:p>
      </xdr:txBody>
    </xdr:sp>
    <xdr:clientData/>
  </xdr:twoCellAnchor>
  <xdr:twoCellAnchor>
    <xdr:from>
      <xdr:col>23</xdr:col>
      <xdr:colOff>1143000</xdr:colOff>
      <xdr:row>49</xdr:row>
      <xdr:rowOff>165651</xdr:rowOff>
    </xdr:from>
    <xdr:to>
      <xdr:col>27</xdr:col>
      <xdr:colOff>775606</xdr:colOff>
      <xdr:row>54</xdr:row>
      <xdr:rowOff>68036</xdr:rowOff>
    </xdr:to>
    <xdr:sp macro="" textlink="">
      <xdr:nvSpPr>
        <xdr:cNvPr id="19" name="TextBox 7">
          <a:extLst>
            <a:ext uri="{FF2B5EF4-FFF2-40B4-BE49-F238E27FC236}">
              <a16:creationId xmlns:a16="http://schemas.microsoft.com/office/drawing/2014/main" id="{575D376C-F68F-4E50-89CF-77F1F31DB640}"/>
            </a:ext>
          </a:extLst>
        </xdr:cNvPr>
        <xdr:cNvSpPr txBox="1"/>
      </xdr:nvSpPr>
      <xdr:spPr>
        <a:xfrm>
          <a:off x="20749846" y="11038805"/>
          <a:ext cx="4094702" cy="891519"/>
        </a:xfrm>
        <a:prstGeom prst="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  <a:effectLst/>
      </xdr:spPr>
      <xdr:txBody>
        <a:bodyPr vertOverflow="clip" wrap="squar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D) </a:t>
          </a:r>
          <a:r>
            <a:rPr kumimoji="0" lang="en-GB" sz="1200" b="0" i="0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Metas - </a:t>
          </a:r>
          <a:r>
            <a:rPr kumimoji="0" lang="en-GB" sz="1200" b="0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Logros (que se evalúan a fin del presente período </a:t>
          </a:r>
          <a:r>
            <a:rPr kumimoji="0" lang="en-GB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Al final del año en curso, si la tasa promedio para el presente año es por lo menos 5% o mejor que el período anterior, entonces se considera que la meta establecida de  5% de mejora que se ha alcanzado.</a:t>
          </a:r>
        </a:p>
      </xdr:txBody>
    </xdr:sp>
    <xdr:clientData/>
  </xdr:twoCellAnchor>
  <xdr:twoCellAnchor>
    <xdr:from>
      <xdr:col>23</xdr:col>
      <xdr:colOff>1143000</xdr:colOff>
      <xdr:row>54</xdr:row>
      <xdr:rowOff>124239</xdr:rowOff>
    </xdr:from>
    <xdr:to>
      <xdr:col>27</xdr:col>
      <xdr:colOff>789214</xdr:colOff>
      <xdr:row>60</xdr:row>
      <xdr:rowOff>149086</xdr:rowOff>
    </xdr:to>
    <xdr:sp macro="" textlink="">
      <xdr:nvSpPr>
        <xdr:cNvPr id="20" name="TextBox 5">
          <a:extLst>
            <a:ext uri="{FF2B5EF4-FFF2-40B4-BE49-F238E27FC236}">
              <a16:creationId xmlns:a16="http://schemas.microsoft.com/office/drawing/2014/main" id="{2F6F2703-C525-44A6-9204-4D5D35B1189B}"/>
            </a:ext>
          </a:extLst>
        </xdr:cNvPr>
        <xdr:cNvSpPr txBox="1"/>
      </xdr:nvSpPr>
      <xdr:spPr>
        <a:xfrm>
          <a:off x="20749846" y="11986527"/>
          <a:ext cx="4108310" cy="1211809"/>
        </a:xfrm>
        <a:prstGeom prst="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  <a:effectLst/>
      </xdr:spPr>
      <xdr:txBody>
        <a:bodyPr vertOverflow="clip" wrap="square" rtlCol="0" anchor="t">
          <a:no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E) </a:t>
          </a:r>
          <a:r>
            <a:rPr kumimoji="0" lang="en-GB" sz="1100" b="0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Niveles de Alerta y Metas - Período de validación</a:t>
          </a:r>
          <a:r>
            <a:rPr kumimoji="0" lang="en-GB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GB" sz="9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+mn-ea"/>
              <a:cs typeface="+mn-cs"/>
            </a:rPr>
            <a:t>Los niveles de alerta y objetivos (metas) deben revisarse  y replantearse para cada nuevo período de seguimiento, basados en la tasa promedio y las desviaciones estándar (DE) del (de los) período(s) equivalente(s) precedente(s), según corresponda.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GB" sz="9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 editAs="oneCell">
    <xdr:from>
      <xdr:col>20</xdr:col>
      <xdr:colOff>108851</xdr:colOff>
      <xdr:row>5</xdr:row>
      <xdr:rowOff>176893</xdr:rowOff>
    </xdr:from>
    <xdr:to>
      <xdr:col>27</xdr:col>
      <xdr:colOff>489851</xdr:colOff>
      <xdr:row>23</xdr:row>
      <xdr:rowOff>176894</xdr:rowOff>
    </xdr:to>
    <xdr:pic>
      <xdr:nvPicPr>
        <xdr:cNvPr id="22" name="Imagen 21">
          <a:extLst>
            <a:ext uri="{FF2B5EF4-FFF2-40B4-BE49-F238E27FC236}">
              <a16:creationId xmlns:a16="http://schemas.microsoft.com/office/drawing/2014/main" id="{1FA923C3-471E-3ECF-67D2-DD11FED15D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7049744" y="421822"/>
          <a:ext cx="8205107" cy="4517572"/>
        </a:xfrm>
        <a:prstGeom prst="rect">
          <a:avLst/>
        </a:prstGeom>
      </xdr:spPr>
    </xdr:pic>
    <xdr:clientData/>
  </xdr:twoCellAnchor>
  <xdr:twoCellAnchor>
    <xdr:from>
      <xdr:col>0</xdr:col>
      <xdr:colOff>231321</xdr:colOff>
      <xdr:row>0</xdr:row>
      <xdr:rowOff>190500</xdr:rowOff>
    </xdr:from>
    <xdr:to>
      <xdr:col>1</xdr:col>
      <xdr:colOff>517070</xdr:colOff>
      <xdr:row>3</xdr:row>
      <xdr:rowOff>13607</xdr:rowOff>
    </xdr:to>
    <xdr:pic>
      <xdr:nvPicPr>
        <xdr:cNvPr id="3" name="Imagen 14" descr="Logotipo&#10;&#10;Descripción generada automáticamente">
          <a:extLst>
            <a:ext uri="{FF2B5EF4-FFF2-40B4-BE49-F238E27FC236}">
              <a16:creationId xmlns:a16="http://schemas.microsoft.com/office/drawing/2014/main" id="{A32983A1-9B8B-24F5-2831-9031286537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1321" y="190500"/>
          <a:ext cx="1129392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0294529\Downloads\docProp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Ejemplos de Indicadores"/>
      <sheetName val="I.1.1.2"/>
      <sheetName val="I.1.3.8"/>
      <sheetName val="Tendencias"/>
      <sheetName val="SPI-1"/>
      <sheetName val="O-FUEL-2"/>
    </sheetNames>
    <sheetDataSet>
      <sheetData sheetId="0"/>
      <sheetData sheetId="1">
        <row r="3">
          <cell r="B3" t="str">
            <v>Año 2018</v>
          </cell>
          <cell r="C3">
            <v>0</v>
          </cell>
          <cell r="D3">
            <v>0</v>
          </cell>
          <cell r="E3">
            <v>0</v>
          </cell>
        </row>
        <row r="4">
          <cell r="F4" t="str">
            <v xml:space="preserve">Promedio año </v>
          </cell>
        </row>
        <row r="5">
          <cell r="B5" t="str">
            <v>ene</v>
          </cell>
          <cell r="E5">
            <v>440.52863436123346</v>
          </cell>
          <cell r="F5">
            <v>397.06469987922225</v>
          </cell>
        </row>
        <row r="6">
          <cell r="B6" t="str">
            <v>feb</v>
          </cell>
          <cell r="E6">
            <v>722.02166064981952</v>
          </cell>
          <cell r="F6">
            <v>397.06469987922225</v>
          </cell>
        </row>
        <row r="7">
          <cell r="B7" t="str">
            <v>mar</v>
          </cell>
          <cell r="E7">
            <v>423.72881355932208</v>
          </cell>
          <cell r="F7">
            <v>397.06469987922225</v>
          </cell>
        </row>
        <row r="8">
          <cell r="B8" t="str">
            <v>abr</v>
          </cell>
          <cell r="E8">
            <v>704.22535211267609</v>
          </cell>
          <cell r="F8">
            <v>397.06469987922225</v>
          </cell>
        </row>
        <row r="9">
          <cell r="B9" t="str">
            <v>may</v>
          </cell>
          <cell r="E9">
            <v>561.79775280898878</v>
          </cell>
          <cell r="F9">
            <v>397.06469987922225</v>
          </cell>
        </row>
        <row r="10">
          <cell r="B10" t="str">
            <v>jun</v>
          </cell>
          <cell r="E10">
            <v>611.62079510703359</v>
          </cell>
          <cell r="F10">
            <v>397.06469987922225</v>
          </cell>
        </row>
        <row r="11">
          <cell r="B11" t="str">
            <v>jul</v>
          </cell>
          <cell r="E11">
            <v>283.28611898016999</v>
          </cell>
          <cell r="F11">
            <v>397.06469987922225</v>
          </cell>
        </row>
        <row r="12">
          <cell r="B12" t="str">
            <v>ago</v>
          </cell>
          <cell r="E12">
            <v>358.85167464114835</v>
          </cell>
          <cell r="F12">
            <v>397.06469987922225</v>
          </cell>
        </row>
        <row r="13">
          <cell r="B13" t="str">
            <v>sep</v>
          </cell>
          <cell r="E13">
            <v>0</v>
          </cell>
          <cell r="F13">
            <v>397.06469987922225</v>
          </cell>
        </row>
        <row r="14">
          <cell r="B14" t="str">
            <v>oct</v>
          </cell>
          <cell r="E14">
            <v>200</v>
          </cell>
          <cell r="F14">
            <v>397.06469987922225</v>
          </cell>
        </row>
        <row r="15">
          <cell r="B15" t="str">
            <v>nov</v>
          </cell>
          <cell r="E15">
            <v>458.71559633027522</v>
          </cell>
          <cell r="F15">
            <v>397.06469987922225</v>
          </cell>
        </row>
        <row r="16">
          <cell r="B16" t="str">
            <v>dic</v>
          </cell>
          <cell r="E16">
            <v>0</v>
          </cell>
          <cell r="F16">
            <v>397.06469987922225</v>
          </cell>
        </row>
      </sheetData>
      <sheetData sheetId="2"/>
      <sheetData sheetId="3"/>
      <sheetData sheetId="4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34"/>
  <sheetViews>
    <sheetView showGridLines="0" tabSelected="1" zoomScale="55" zoomScaleNormal="55" workbookViewId="0">
      <selection activeCell="V30" sqref="V30:Y32"/>
    </sheetView>
  </sheetViews>
  <sheetFormatPr baseColWidth="10" defaultColWidth="12.7109375" defaultRowHeight="15" x14ac:dyDescent="0.25"/>
  <cols>
    <col min="1" max="12" width="12.7109375" style="1"/>
    <col min="13" max="13" width="13.5703125" style="1" bestFit="1" customWidth="1"/>
    <col min="14" max="23" width="12.7109375" style="1"/>
    <col min="24" max="24" width="22.42578125" style="1" customWidth="1"/>
    <col min="25" max="25" width="31.7109375" style="1" customWidth="1"/>
    <col min="26" max="29" width="12.7109375" style="1"/>
    <col min="30" max="30" width="12.7109375" style="2"/>
    <col min="31" max="16384" width="12.7109375" style="1"/>
  </cols>
  <sheetData>
    <row r="1" spans="1:30" s="130" customFormat="1" ht="30" customHeight="1" thickBot="1" x14ac:dyDescent="0.3">
      <c r="A1" s="131"/>
      <c r="B1" s="132"/>
      <c r="C1" s="182" t="s">
        <v>61</v>
      </c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</row>
    <row r="2" spans="1:30" s="130" customFormat="1" ht="41.25" customHeight="1" thickBot="1" x14ac:dyDescent="0.3">
      <c r="A2" s="133" t="s">
        <v>59</v>
      </c>
      <c r="B2" s="134"/>
      <c r="C2" s="193" t="s">
        <v>60</v>
      </c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94"/>
      <c r="R2" s="194"/>
      <c r="S2" s="194"/>
      <c r="T2" s="194"/>
      <c r="U2" s="194"/>
      <c r="V2" s="194"/>
      <c r="W2" s="194"/>
      <c r="X2" s="194"/>
      <c r="Y2" s="194"/>
      <c r="Z2" s="194"/>
      <c r="AA2" s="194"/>
      <c r="AB2" s="195"/>
    </row>
    <row r="3" spans="1:30" s="130" customFormat="1" ht="15" customHeight="1" x14ac:dyDescent="0.25">
      <c r="A3" s="135"/>
      <c r="B3" s="134"/>
      <c r="C3" s="187" t="s">
        <v>62</v>
      </c>
      <c r="D3" s="188"/>
      <c r="E3" s="188"/>
      <c r="F3" s="188"/>
      <c r="G3" s="188"/>
      <c r="H3" s="188"/>
      <c r="I3" s="188"/>
      <c r="J3" s="188"/>
      <c r="K3" s="188"/>
      <c r="L3" s="189"/>
      <c r="M3" s="187" t="s">
        <v>63</v>
      </c>
      <c r="N3" s="188"/>
      <c r="O3" s="188"/>
      <c r="P3" s="188"/>
      <c r="Q3" s="188"/>
      <c r="R3" s="188"/>
      <c r="S3" s="188"/>
      <c r="T3" s="188"/>
      <c r="U3" s="189"/>
      <c r="V3" s="187" t="s">
        <v>64</v>
      </c>
      <c r="W3" s="188"/>
      <c r="X3" s="188"/>
      <c r="Y3" s="188"/>
      <c r="Z3" s="188"/>
      <c r="AA3" s="188"/>
      <c r="AB3" s="189"/>
    </row>
    <row r="4" spans="1:30" s="130" customFormat="1" ht="24.75" customHeight="1" thickBot="1" x14ac:dyDescent="0.3">
      <c r="A4" s="136"/>
      <c r="B4" s="137"/>
      <c r="C4" s="190"/>
      <c r="D4" s="191"/>
      <c r="E4" s="191"/>
      <c r="F4" s="191"/>
      <c r="G4" s="191"/>
      <c r="H4" s="191"/>
      <c r="I4" s="191"/>
      <c r="J4" s="191"/>
      <c r="K4" s="191"/>
      <c r="L4" s="192"/>
      <c r="M4" s="190"/>
      <c r="N4" s="191"/>
      <c r="O4" s="191"/>
      <c r="P4" s="191"/>
      <c r="Q4" s="191"/>
      <c r="R4" s="191"/>
      <c r="S4" s="191"/>
      <c r="T4" s="191"/>
      <c r="U4" s="192"/>
      <c r="V4" s="190"/>
      <c r="W4" s="191"/>
      <c r="X4" s="191"/>
      <c r="Y4" s="191"/>
      <c r="Z4" s="191"/>
      <c r="AA4" s="191"/>
      <c r="AB4" s="192"/>
    </row>
    <row r="5" spans="1:30" ht="19.5" thickTop="1" x14ac:dyDescent="0.3">
      <c r="A5" s="147" t="s">
        <v>53</v>
      </c>
      <c r="B5" s="148"/>
      <c r="C5" s="184"/>
      <c r="D5" s="184"/>
      <c r="E5" s="184"/>
      <c r="F5" s="184"/>
      <c r="G5" s="184"/>
      <c r="H5" s="184"/>
      <c r="I5" s="184"/>
      <c r="J5" s="184"/>
      <c r="K5" s="184"/>
      <c r="L5" s="184"/>
      <c r="M5" s="184"/>
      <c r="N5" s="184"/>
      <c r="O5" s="184"/>
      <c r="P5" s="184"/>
      <c r="Q5" s="184"/>
      <c r="R5" s="184"/>
      <c r="S5" s="184"/>
      <c r="T5" s="184"/>
      <c r="U5" s="184"/>
      <c r="V5" s="184"/>
      <c r="W5" s="184"/>
      <c r="X5" s="184"/>
      <c r="Y5" s="184"/>
      <c r="Z5" s="184"/>
      <c r="AA5" s="185"/>
      <c r="AB5" s="186"/>
    </row>
    <row r="6" spans="1:30" ht="19.5" thickBot="1" x14ac:dyDescent="0.35">
      <c r="A6" s="3"/>
      <c r="B6" s="4"/>
      <c r="AB6" s="5"/>
    </row>
    <row r="7" spans="1:30" ht="15.75" customHeight="1" x14ac:dyDescent="0.25">
      <c r="A7" s="6"/>
      <c r="B7" s="149" t="s">
        <v>51</v>
      </c>
      <c r="C7" s="150"/>
      <c r="D7" s="150"/>
      <c r="E7" s="151"/>
      <c r="F7" s="7"/>
      <c r="G7" s="7"/>
      <c r="H7" s="7"/>
      <c r="I7" s="8"/>
      <c r="J7" s="9"/>
      <c r="K7" s="152" t="s">
        <v>52</v>
      </c>
      <c r="L7" s="153"/>
      <c r="M7" s="153"/>
      <c r="N7" s="153"/>
      <c r="O7" s="154" t="s">
        <v>0</v>
      </c>
      <c r="P7" s="155"/>
      <c r="Q7" s="155"/>
      <c r="R7" s="10" t="s">
        <v>1</v>
      </c>
      <c r="S7" s="11"/>
      <c r="U7" s="35"/>
      <c r="V7" s="35"/>
      <c r="W7" s="35"/>
      <c r="X7" s="35"/>
      <c r="Y7" s="35"/>
      <c r="Z7" s="35"/>
      <c r="AA7" s="35"/>
      <c r="AB7" s="56"/>
    </row>
    <row r="8" spans="1:30" s="25" customFormat="1" ht="45" x14ac:dyDescent="0.25">
      <c r="A8" s="12"/>
      <c r="B8" s="13" t="s">
        <v>2</v>
      </c>
      <c r="C8" s="14" t="s">
        <v>49</v>
      </c>
      <c r="D8" s="15" t="s">
        <v>3</v>
      </c>
      <c r="E8" s="16" t="s">
        <v>4</v>
      </c>
      <c r="F8" s="17" t="s">
        <v>5</v>
      </c>
      <c r="G8" s="18"/>
      <c r="H8" s="18"/>
      <c r="I8" s="19"/>
      <c r="J8" s="20"/>
      <c r="K8" s="21" t="s">
        <v>2</v>
      </c>
      <c r="L8" s="14" t="s">
        <v>49</v>
      </c>
      <c r="M8" s="15" t="s">
        <v>3</v>
      </c>
      <c r="N8" s="99" t="s">
        <v>4</v>
      </c>
      <c r="O8" s="22" t="s">
        <v>6</v>
      </c>
      <c r="P8" s="23" t="s">
        <v>7</v>
      </c>
      <c r="Q8" s="23" t="s">
        <v>8</v>
      </c>
      <c r="R8" s="23"/>
      <c r="S8" s="24"/>
      <c r="T8" s="20"/>
      <c r="U8" s="35"/>
      <c r="V8" s="35"/>
      <c r="W8" s="35"/>
      <c r="X8" s="35"/>
      <c r="Y8" s="35"/>
      <c r="Z8" s="35"/>
      <c r="AA8" s="35"/>
      <c r="AB8" s="56"/>
      <c r="AD8" s="26"/>
    </row>
    <row r="9" spans="1:30" ht="15.75" x14ac:dyDescent="0.25">
      <c r="A9" s="27"/>
      <c r="B9" s="28" t="s">
        <v>9</v>
      </c>
      <c r="C9" s="29">
        <v>1842</v>
      </c>
      <c r="D9" s="30">
        <v>2</v>
      </c>
      <c r="E9" s="31">
        <f>IF(C9=0,"",IF(C9="",IF(D9="",IF(D9=0,"",""),D9*1000/C9),D9*1000/C9))</f>
        <v>1.0857763300760044</v>
      </c>
      <c r="F9" s="32">
        <f t="shared" ref="F9:F20" si="0">$E$21</f>
        <v>0.25322835706155861</v>
      </c>
      <c r="G9" s="33"/>
      <c r="H9" s="33"/>
      <c r="I9" s="34"/>
      <c r="J9" s="35"/>
      <c r="K9" s="36" t="s">
        <v>9</v>
      </c>
      <c r="L9" s="29">
        <v>3000</v>
      </c>
      <c r="M9" s="37">
        <v>1</v>
      </c>
      <c r="N9" s="38">
        <f>IF(L9=0,"",IF(L9="",IF(M9="",IF(M9=0,"",""),M9*1000/L9),M9*1000/L9))</f>
        <v>0.33333333333333331</v>
      </c>
      <c r="O9" s="23">
        <f>B25</f>
        <v>0.57061329608771483</v>
      </c>
      <c r="P9" s="23">
        <f>C25</f>
        <v>0.8879982351138711</v>
      </c>
      <c r="Q9" s="23">
        <f>D25</f>
        <v>1.2053831741400274</v>
      </c>
      <c r="R9" s="23">
        <f t="shared" ref="R9:R20" si="1">$Z$30</f>
        <v>0.22790552135540276</v>
      </c>
      <c r="S9" s="24"/>
      <c r="T9" s="35"/>
      <c r="U9" s="35"/>
      <c r="V9" s="35"/>
      <c r="W9" s="35"/>
      <c r="X9" s="35"/>
      <c r="Y9" s="35"/>
      <c r="Z9" s="35"/>
      <c r="AA9" s="35"/>
      <c r="AB9" s="56"/>
    </row>
    <row r="10" spans="1:30" ht="15.75" x14ac:dyDescent="0.25">
      <c r="A10" s="27"/>
      <c r="B10" s="39" t="s">
        <v>10</v>
      </c>
      <c r="C10" s="29">
        <v>1803</v>
      </c>
      <c r="D10" s="30">
        <v>1</v>
      </c>
      <c r="E10" s="31">
        <f t="shared" ref="E10:E20" si="2">IF(C10=0,"",IF(C10="",IF(D10="",IF(D10=0,"",""),D10*1000/C10),D10*1000/C10))</f>
        <v>0.55463117027176922</v>
      </c>
      <c r="F10" s="32">
        <f t="shared" si="0"/>
        <v>0.25322835706155861</v>
      </c>
      <c r="G10" s="35"/>
      <c r="H10" s="35"/>
      <c r="I10" s="24"/>
      <c r="J10" s="35"/>
      <c r="K10" s="40" t="s">
        <v>10</v>
      </c>
      <c r="L10" s="29">
        <v>2845.2</v>
      </c>
      <c r="M10" s="37">
        <v>2</v>
      </c>
      <c r="N10" s="38">
        <f t="shared" ref="N10:N20" si="3">IF(L10=0,"",IF(L10="",IF(M10="",IF(M10=0,"",""),M10*1000/L10),M10*1000/L10))</f>
        <v>0.70293828201883879</v>
      </c>
      <c r="O10" s="23">
        <f>O9</f>
        <v>0.57061329608771483</v>
      </c>
      <c r="P10" s="23">
        <f>P9</f>
        <v>0.8879982351138711</v>
      </c>
      <c r="Q10" s="23">
        <f>Q9</f>
        <v>1.2053831741400274</v>
      </c>
      <c r="R10" s="23">
        <f t="shared" si="1"/>
        <v>0.22790552135540276</v>
      </c>
      <c r="S10" s="24"/>
      <c r="T10" s="35"/>
      <c r="U10" s="35"/>
      <c r="V10" s="35"/>
      <c r="W10" s="35"/>
      <c r="X10" s="35"/>
      <c r="Y10" s="35"/>
      <c r="Z10" s="35"/>
      <c r="AA10" s="35"/>
      <c r="AB10" s="56"/>
    </row>
    <row r="11" spans="1:30" ht="15.75" x14ac:dyDescent="0.25">
      <c r="A11" s="27"/>
      <c r="B11" s="39" t="s">
        <v>11</v>
      </c>
      <c r="C11" s="29">
        <v>1850</v>
      </c>
      <c r="D11" s="30">
        <v>0</v>
      </c>
      <c r="E11" s="31">
        <f t="shared" si="2"/>
        <v>0</v>
      </c>
      <c r="F11" s="32">
        <f t="shared" si="0"/>
        <v>0.25322835706155861</v>
      </c>
      <c r="G11" s="35"/>
      <c r="H11" s="35"/>
      <c r="I11" s="24"/>
      <c r="J11" s="35"/>
      <c r="K11" s="40" t="s">
        <v>11</v>
      </c>
      <c r="L11" s="29">
        <v>2210.4</v>
      </c>
      <c r="M11" s="37">
        <v>0</v>
      </c>
      <c r="N11" s="38">
        <f t="shared" si="3"/>
        <v>0</v>
      </c>
      <c r="O11" s="23">
        <f t="shared" ref="O11:Q20" si="4">O10</f>
        <v>0.57061329608771483</v>
      </c>
      <c r="P11" s="23">
        <f t="shared" si="4"/>
        <v>0.8879982351138711</v>
      </c>
      <c r="Q11" s="23">
        <f t="shared" si="4"/>
        <v>1.2053831741400274</v>
      </c>
      <c r="R11" s="23">
        <f t="shared" si="1"/>
        <v>0.22790552135540276</v>
      </c>
      <c r="S11" s="24"/>
      <c r="T11" s="35"/>
      <c r="U11" s="35"/>
      <c r="V11" s="35"/>
      <c r="W11" s="35"/>
      <c r="X11" s="35"/>
      <c r="Y11" s="35"/>
      <c r="Z11" s="35"/>
      <c r="AA11" s="35"/>
      <c r="AB11" s="56"/>
    </row>
    <row r="12" spans="1:30" ht="15.75" customHeight="1" x14ac:dyDescent="0.25">
      <c r="A12" s="27"/>
      <c r="B12" s="39" t="s">
        <v>12</v>
      </c>
      <c r="C12" s="29">
        <v>1700</v>
      </c>
      <c r="D12" s="30">
        <v>0</v>
      </c>
      <c r="E12" s="31">
        <f t="shared" si="2"/>
        <v>0</v>
      </c>
      <c r="F12" s="32">
        <f t="shared" si="0"/>
        <v>0.25322835706155861</v>
      </c>
      <c r="G12" s="35"/>
      <c r="H12" s="35"/>
      <c r="I12" s="24"/>
      <c r="J12" s="35"/>
      <c r="K12" s="40" t="s">
        <v>12</v>
      </c>
      <c r="L12" s="29">
        <v>2163.6</v>
      </c>
      <c r="M12" s="37">
        <v>1</v>
      </c>
      <c r="N12" s="38">
        <f t="shared" si="3"/>
        <v>0.46219264189314108</v>
      </c>
      <c r="O12" s="23">
        <f t="shared" si="4"/>
        <v>0.57061329608771483</v>
      </c>
      <c r="P12" s="23">
        <f t="shared" si="4"/>
        <v>0.8879982351138711</v>
      </c>
      <c r="Q12" s="23">
        <f t="shared" si="4"/>
        <v>1.2053831741400274</v>
      </c>
      <c r="R12" s="23">
        <f t="shared" si="1"/>
        <v>0.22790552135540276</v>
      </c>
      <c r="S12" s="24"/>
      <c r="T12" s="35"/>
      <c r="U12" s="35"/>
      <c r="V12" s="35"/>
      <c r="W12" s="35"/>
      <c r="X12" s="35"/>
      <c r="Y12" s="35"/>
      <c r="Z12" s="35"/>
      <c r="AA12" s="35"/>
      <c r="AB12" s="56"/>
    </row>
    <row r="13" spans="1:30" ht="15.75" x14ac:dyDescent="0.25">
      <c r="A13" s="27"/>
      <c r="B13" s="39" t="s">
        <v>15</v>
      </c>
      <c r="C13" s="29">
        <v>2641</v>
      </c>
      <c r="D13" s="30">
        <v>0</v>
      </c>
      <c r="E13" s="31">
        <f t="shared" si="2"/>
        <v>0</v>
      </c>
      <c r="F13" s="32">
        <f t="shared" si="0"/>
        <v>0.25322835706155861</v>
      </c>
      <c r="G13" s="35"/>
      <c r="H13" s="35"/>
      <c r="I13" s="24"/>
      <c r="J13" s="35"/>
      <c r="K13" s="40" t="s">
        <v>15</v>
      </c>
      <c r="L13" s="29">
        <v>2220</v>
      </c>
      <c r="M13" s="37">
        <v>1</v>
      </c>
      <c r="N13" s="38">
        <f t="shared" si="3"/>
        <v>0.45045045045045046</v>
      </c>
      <c r="O13" s="23">
        <f t="shared" si="4"/>
        <v>0.57061329608771483</v>
      </c>
      <c r="P13" s="23">
        <f t="shared" si="4"/>
        <v>0.8879982351138711</v>
      </c>
      <c r="Q13" s="23">
        <f t="shared" si="4"/>
        <v>1.2053831741400274</v>
      </c>
      <c r="R13" s="23">
        <f t="shared" si="1"/>
        <v>0.22790552135540276</v>
      </c>
      <c r="S13" s="24"/>
      <c r="T13" s="35"/>
      <c r="U13" s="35"/>
      <c r="V13" s="35"/>
      <c r="W13" s="35"/>
      <c r="X13" s="35"/>
      <c r="Y13" s="35"/>
      <c r="Z13" s="35"/>
      <c r="AA13" s="35"/>
      <c r="AB13" s="56"/>
    </row>
    <row r="14" spans="1:30" ht="15.75" x14ac:dyDescent="0.25">
      <c r="A14" s="27"/>
      <c r="B14" s="39" t="s">
        <v>19</v>
      </c>
      <c r="C14" s="29">
        <v>2607</v>
      </c>
      <c r="D14" s="30">
        <v>1</v>
      </c>
      <c r="E14" s="31">
        <f t="shared" si="2"/>
        <v>0.3835826620636747</v>
      </c>
      <c r="F14" s="32">
        <f t="shared" si="0"/>
        <v>0.25322835706155861</v>
      </c>
      <c r="G14" s="35"/>
      <c r="H14" s="35"/>
      <c r="I14" s="24"/>
      <c r="J14" s="35"/>
      <c r="K14" s="40" t="s">
        <v>19</v>
      </c>
      <c r="L14" s="29">
        <v>2040</v>
      </c>
      <c r="M14" s="37">
        <v>2</v>
      </c>
      <c r="N14" s="38">
        <f t="shared" si="3"/>
        <v>0.98039215686274506</v>
      </c>
      <c r="O14" s="23">
        <f t="shared" si="4"/>
        <v>0.57061329608771483</v>
      </c>
      <c r="P14" s="23">
        <f t="shared" si="4"/>
        <v>0.8879982351138711</v>
      </c>
      <c r="Q14" s="23">
        <f t="shared" si="4"/>
        <v>1.2053831741400274</v>
      </c>
      <c r="R14" s="23">
        <f t="shared" si="1"/>
        <v>0.22790552135540276</v>
      </c>
      <c r="S14" s="24"/>
      <c r="T14" s="35"/>
      <c r="U14" s="35"/>
      <c r="V14" s="35"/>
      <c r="W14" s="35"/>
      <c r="X14" s="35"/>
      <c r="Y14" s="35"/>
      <c r="Z14" s="35"/>
      <c r="AA14" s="35"/>
      <c r="AB14" s="56"/>
    </row>
    <row r="15" spans="1:30" ht="15.75" x14ac:dyDescent="0.25">
      <c r="A15" s="27"/>
      <c r="B15" s="39" t="s">
        <v>20</v>
      </c>
      <c r="C15" s="29">
        <v>2637</v>
      </c>
      <c r="D15" s="30">
        <v>0</v>
      </c>
      <c r="E15" s="31">
        <f t="shared" si="2"/>
        <v>0</v>
      </c>
      <c r="F15" s="32">
        <f t="shared" si="0"/>
        <v>0.25322835706155861</v>
      </c>
      <c r="G15" s="35"/>
      <c r="H15" s="35"/>
      <c r="I15" s="24"/>
      <c r="J15" s="35"/>
      <c r="K15" s="40" t="s">
        <v>20</v>
      </c>
      <c r="L15" s="29">
        <v>2000</v>
      </c>
      <c r="M15" s="37">
        <v>3</v>
      </c>
      <c r="N15" s="38">
        <f t="shared" si="3"/>
        <v>1.5</v>
      </c>
      <c r="O15" s="23">
        <f t="shared" si="4"/>
        <v>0.57061329608771483</v>
      </c>
      <c r="P15" s="23">
        <f t="shared" si="4"/>
        <v>0.8879982351138711</v>
      </c>
      <c r="Q15" s="23">
        <f t="shared" si="4"/>
        <v>1.2053831741400274</v>
      </c>
      <c r="R15" s="23">
        <f t="shared" si="1"/>
        <v>0.22790552135540276</v>
      </c>
      <c r="S15" s="24"/>
      <c r="T15" s="35"/>
      <c r="U15" s="35"/>
      <c r="V15" s="35"/>
      <c r="W15" s="35"/>
      <c r="X15" s="35"/>
      <c r="Y15" s="35"/>
      <c r="Z15" s="35"/>
      <c r="AA15" s="35"/>
      <c r="AB15" s="56"/>
    </row>
    <row r="16" spans="1:30" ht="15.75" x14ac:dyDescent="0.25">
      <c r="A16" s="27"/>
      <c r="B16" s="39" t="s">
        <v>21</v>
      </c>
      <c r="C16" s="29">
        <v>2463</v>
      </c>
      <c r="D16" s="30">
        <v>0</v>
      </c>
      <c r="E16" s="31">
        <f t="shared" si="2"/>
        <v>0</v>
      </c>
      <c r="F16" s="32">
        <f t="shared" si="0"/>
        <v>0.25322835706155861</v>
      </c>
      <c r="G16" s="35"/>
      <c r="H16" s="35"/>
      <c r="I16" s="24"/>
      <c r="J16" s="35"/>
      <c r="K16" s="40" t="s">
        <v>21</v>
      </c>
      <c r="L16" s="29">
        <v>3128.4</v>
      </c>
      <c r="M16" s="37">
        <v>3</v>
      </c>
      <c r="N16" s="38">
        <f t="shared" si="3"/>
        <v>0.95895665515918682</v>
      </c>
      <c r="O16" s="23">
        <f t="shared" si="4"/>
        <v>0.57061329608771483</v>
      </c>
      <c r="P16" s="23">
        <f t="shared" si="4"/>
        <v>0.8879982351138711</v>
      </c>
      <c r="Q16" s="23">
        <f t="shared" si="4"/>
        <v>1.2053831741400274</v>
      </c>
      <c r="R16" s="23">
        <f t="shared" si="1"/>
        <v>0.22790552135540276</v>
      </c>
      <c r="S16" s="24"/>
      <c r="T16" s="35"/>
      <c r="U16" s="35"/>
      <c r="V16" s="35"/>
      <c r="W16" s="35"/>
      <c r="X16" s="35"/>
      <c r="Y16" s="35"/>
      <c r="Z16" s="35"/>
      <c r="AA16" s="35"/>
      <c r="AB16" s="56"/>
    </row>
    <row r="17" spans="1:28" ht="15.75" x14ac:dyDescent="0.25">
      <c r="A17" s="27"/>
      <c r="B17" s="39" t="s">
        <v>22</v>
      </c>
      <c r="C17" s="29">
        <v>2716</v>
      </c>
      <c r="D17" s="30">
        <v>1</v>
      </c>
      <c r="E17" s="31">
        <f t="shared" si="2"/>
        <v>0.36818851251840945</v>
      </c>
      <c r="F17" s="32">
        <f t="shared" si="0"/>
        <v>0.25322835706155861</v>
      </c>
      <c r="G17" s="35"/>
      <c r="H17" s="35"/>
      <c r="I17" s="24"/>
      <c r="J17" s="35"/>
      <c r="K17" s="40" t="s">
        <v>22</v>
      </c>
      <c r="L17" s="29">
        <v>3164.4</v>
      </c>
      <c r="M17" s="37">
        <v>2</v>
      </c>
      <c r="N17" s="38">
        <f t="shared" si="3"/>
        <v>0.63203134875489819</v>
      </c>
      <c r="O17" s="23">
        <f t="shared" si="4"/>
        <v>0.57061329608771483</v>
      </c>
      <c r="P17" s="23">
        <f t="shared" si="4"/>
        <v>0.8879982351138711</v>
      </c>
      <c r="Q17" s="23">
        <f t="shared" si="4"/>
        <v>1.2053831741400274</v>
      </c>
      <c r="R17" s="23">
        <f t="shared" si="1"/>
        <v>0.22790552135540276</v>
      </c>
      <c r="S17" s="24"/>
      <c r="T17" s="35"/>
      <c r="U17" s="35"/>
      <c r="V17" s="35"/>
      <c r="W17" s="35"/>
      <c r="X17" s="35"/>
      <c r="Y17" s="35"/>
      <c r="Z17" s="35"/>
      <c r="AA17" s="35"/>
      <c r="AB17" s="56"/>
    </row>
    <row r="18" spans="1:28" ht="15.75" x14ac:dyDescent="0.25">
      <c r="A18" s="27"/>
      <c r="B18" s="39" t="s">
        <v>23</v>
      </c>
      <c r="C18" s="29">
        <v>3141</v>
      </c>
      <c r="D18" s="30">
        <v>1</v>
      </c>
      <c r="E18" s="31">
        <f t="shared" si="2"/>
        <v>0.31836994587710921</v>
      </c>
      <c r="F18" s="32">
        <f t="shared" si="0"/>
        <v>0.25322835706155861</v>
      </c>
      <c r="G18" s="41"/>
      <c r="H18" s="35"/>
      <c r="I18" s="24"/>
      <c r="J18" s="35"/>
      <c r="K18" s="40" t="s">
        <v>23</v>
      </c>
      <c r="L18" s="29">
        <v>2955.6</v>
      </c>
      <c r="M18" s="37">
        <v>0</v>
      </c>
      <c r="N18" s="38">
        <f t="shared" si="3"/>
        <v>0</v>
      </c>
      <c r="O18" s="23">
        <f t="shared" si="4"/>
        <v>0.57061329608771483</v>
      </c>
      <c r="P18" s="23">
        <f t="shared" si="4"/>
        <v>0.8879982351138711</v>
      </c>
      <c r="Q18" s="23">
        <f t="shared" si="4"/>
        <v>1.2053831741400274</v>
      </c>
      <c r="R18" s="23">
        <f t="shared" si="1"/>
        <v>0.22790552135540276</v>
      </c>
      <c r="S18" s="24"/>
      <c r="T18" s="35"/>
      <c r="U18" s="35"/>
      <c r="V18" s="35"/>
      <c r="W18" s="35"/>
      <c r="X18" s="35"/>
      <c r="Y18" s="35"/>
      <c r="Z18" s="35"/>
      <c r="AA18" s="35"/>
      <c r="AB18" s="56"/>
    </row>
    <row r="19" spans="1:28" ht="15.75" x14ac:dyDescent="0.25">
      <c r="A19" s="27"/>
      <c r="B19" s="39" t="s">
        <v>24</v>
      </c>
      <c r="C19" s="29">
        <v>3167</v>
      </c>
      <c r="D19" s="30">
        <v>0</v>
      </c>
      <c r="E19" s="31">
        <f t="shared" si="2"/>
        <v>0</v>
      </c>
      <c r="F19" s="32">
        <f t="shared" si="0"/>
        <v>0.25322835706155861</v>
      </c>
      <c r="G19" s="33"/>
      <c r="H19" s="35"/>
      <c r="I19" s="24"/>
      <c r="J19" s="35"/>
      <c r="K19" s="40" t="s">
        <v>24</v>
      </c>
      <c r="L19" s="29">
        <v>3259.2</v>
      </c>
      <c r="M19" s="37">
        <v>0</v>
      </c>
      <c r="N19" s="38">
        <f t="shared" si="3"/>
        <v>0</v>
      </c>
      <c r="O19" s="23">
        <f t="shared" si="4"/>
        <v>0.57061329608771483</v>
      </c>
      <c r="P19" s="23">
        <f t="shared" si="4"/>
        <v>0.8879982351138711</v>
      </c>
      <c r="Q19" s="23">
        <f t="shared" si="4"/>
        <v>1.2053831741400274</v>
      </c>
      <c r="R19" s="23">
        <f t="shared" si="1"/>
        <v>0.22790552135540276</v>
      </c>
      <c r="S19" s="24"/>
      <c r="T19" s="35"/>
      <c r="AB19" s="56"/>
    </row>
    <row r="20" spans="1:28" ht="15.75" x14ac:dyDescent="0.25">
      <c r="A20" s="42"/>
      <c r="B20" s="39" t="s">
        <v>25</v>
      </c>
      <c r="C20" s="29">
        <v>3047</v>
      </c>
      <c r="D20" s="30">
        <v>1</v>
      </c>
      <c r="E20" s="31">
        <f t="shared" si="2"/>
        <v>0.32819166393173616</v>
      </c>
      <c r="F20" s="32">
        <f t="shared" si="0"/>
        <v>0.25322835706155861</v>
      </c>
      <c r="G20" s="33"/>
      <c r="H20" s="33"/>
      <c r="I20" s="34"/>
      <c r="J20" s="35"/>
      <c r="K20" s="40" t="s">
        <v>25</v>
      </c>
      <c r="L20" s="29">
        <v>3769.2</v>
      </c>
      <c r="M20" s="37">
        <v>2</v>
      </c>
      <c r="N20" s="38">
        <f t="shared" si="3"/>
        <v>0.53061657646184868</v>
      </c>
      <c r="O20" s="23">
        <f t="shared" si="4"/>
        <v>0.57061329608771483</v>
      </c>
      <c r="P20" s="23">
        <f t="shared" si="4"/>
        <v>0.8879982351138711</v>
      </c>
      <c r="Q20" s="23">
        <f t="shared" si="4"/>
        <v>1.2053831741400274</v>
      </c>
      <c r="R20" s="23">
        <f t="shared" si="1"/>
        <v>0.22790552135540276</v>
      </c>
      <c r="S20" s="24"/>
      <c r="T20" s="35"/>
      <c r="U20" s="112"/>
      <c r="V20" s="35"/>
      <c r="W20" s="35"/>
      <c r="X20" s="35"/>
      <c r="Y20" s="35"/>
      <c r="Z20" s="35"/>
      <c r="AA20" s="35"/>
      <c r="AB20" s="56"/>
    </row>
    <row r="21" spans="1:28" ht="15.75" customHeight="1" x14ac:dyDescent="0.25">
      <c r="A21" s="42"/>
      <c r="B21" s="44"/>
      <c r="C21" s="45"/>
      <c r="D21" s="46" t="s">
        <v>26</v>
      </c>
      <c r="E21" s="103">
        <f>AVERAGE(E9:E20)</f>
        <v>0.25322835706155861</v>
      </c>
      <c r="F21" s="47"/>
      <c r="G21" s="47"/>
      <c r="H21" s="47"/>
      <c r="I21" s="48"/>
      <c r="J21" s="43"/>
      <c r="K21" s="49"/>
      <c r="L21" s="50"/>
      <c r="M21" s="46" t="s">
        <v>26</v>
      </c>
      <c r="N21" s="103">
        <f>AVERAGE(N9:N20)</f>
        <v>0.54590928707787023</v>
      </c>
      <c r="O21" s="51"/>
      <c r="P21" s="52"/>
      <c r="Q21" s="52"/>
      <c r="R21" s="23"/>
      <c r="S21" s="24"/>
      <c r="T21" s="53"/>
      <c r="U21" s="35"/>
      <c r="V21" s="35"/>
      <c r="W21" s="35"/>
      <c r="X21" s="35"/>
      <c r="Y21" s="35"/>
      <c r="Z21" s="35"/>
      <c r="AA21" s="35"/>
      <c r="AB21" s="56"/>
    </row>
    <row r="22" spans="1:28" x14ac:dyDescent="0.25">
      <c r="A22" s="54"/>
      <c r="B22" s="43"/>
      <c r="C22" s="50"/>
      <c r="D22" s="46" t="s">
        <v>27</v>
      </c>
      <c r="E22" s="103">
        <f>STDEVP(E9:E20)</f>
        <v>0.31738493902615628</v>
      </c>
      <c r="F22" s="47"/>
      <c r="G22" s="47"/>
      <c r="H22" s="47"/>
      <c r="I22" s="48"/>
      <c r="J22" s="43"/>
      <c r="K22" s="49"/>
      <c r="L22" s="50"/>
      <c r="M22" s="46" t="s">
        <v>27</v>
      </c>
      <c r="N22" s="103">
        <f>STDEVP(N9:N20)</f>
        <v>0.43371859291601461</v>
      </c>
      <c r="O22" s="43"/>
      <c r="P22" s="35"/>
      <c r="Q22" s="35"/>
      <c r="R22" s="35"/>
      <c r="S22" s="24"/>
      <c r="T22" s="35"/>
      <c r="U22" s="35"/>
      <c r="V22" s="35"/>
      <c r="W22" s="35"/>
      <c r="X22" s="35"/>
      <c r="Y22" s="35"/>
      <c r="Z22" s="35"/>
      <c r="AA22" s="35"/>
      <c r="AB22" s="56"/>
    </row>
    <row r="23" spans="1:28" ht="51" customHeight="1" x14ac:dyDescent="0.25">
      <c r="A23" s="54"/>
      <c r="B23" s="43"/>
      <c r="C23" s="43"/>
      <c r="D23" s="43"/>
      <c r="E23" s="43"/>
      <c r="F23" s="43"/>
      <c r="G23" s="43"/>
      <c r="H23" s="43"/>
      <c r="I23" s="24"/>
      <c r="J23" s="43"/>
      <c r="K23" s="49"/>
      <c r="L23" s="55"/>
      <c r="M23" s="55"/>
      <c r="N23" s="43"/>
      <c r="O23" s="43"/>
      <c r="P23" s="35"/>
      <c r="Q23" s="35"/>
      <c r="R23" s="35"/>
      <c r="S23" s="24"/>
      <c r="T23" s="35"/>
      <c r="U23" s="35"/>
      <c r="V23" s="35"/>
      <c r="W23" s="35"/>
      <c r="X23" s="35"/>
      <c r="Y23" s="35"/>
      <c r="Z23" s="35"/>
      <c r="AA23" s="35"/>
      <c r="AB23" s="56"/>
    </row>
    <row r="24" spans="1:28" ht="15" customHeight="1" x14ac:dyDescent="0.25">
      <c r="A24" s="54"/>
      <c r="B24" s="100" t="s">
        <v>28</v>
      </c>
      <c r="C24" s="100" t="s">
        <v>29</v>
      </c>
      <c r="D24" s="100" t="s">
        <v>30</v>
      </c>
      <c r="E24" s="43"/>
      <c r="F24" s="156" t="s">
        <v>31</v>
      </c>
      <c r="G24" s="156"/>
      <c r="H24" s="156"/>
      <c r="I24" s="24"/>
      <c r="J24" s="43"/>
      <c r="K24" s="49"/>
      <c r="L24" s="35"/>
      <c r="M24" s="35"/>
      <c r="N24" s="35"/>
      <c r="O24" s="35"/>
      <c r="P24" s="35"/>
      <c r="Q24" s="35"/>
      <c r="R24" s="35"/>
      <c r="S24" s="24"/>
      <c r="T24" s="35"/>
      <c r="U24" s="35"/>
      <c r="V24" s="35"/>
      <c r="W24" s="35"/>
      <c r="X24" s="35"/>
      <c r="Y24" s="35"/>
      <c r="Z24" s="35"/>
      <c r="AA24" s="35"/>
      <c r="AB24" s="56"/>
    </row>
    <row r="25" spans="1:28" ht="15.75" thickBot="1" x14ac:dyDescent="0.3">
      <c r="A25" s="54"/>
      <c r="B25" s="57">
        <f>E21+E22</f>
        <v>0.57061329608771483</v>
      </c>
      <c r="C25" s="57">
        <f>E21+(2*E22)</f>
        <v>0.8879982351138711</v>
      </c>
      <c r="D25" s="57">
        <f>E21+(3*E22)</f>
        <v>1.2053831741400274</v>
      </c>
      <c r="E25" s="58" t="s">
        <v>32</v>
      </c>
      <c r="F25" s="156"/>
      <c r="G25" s="156"/>
      <c r="H25" s="156"/>
      <c r="I25" s="24"/>
      <c r="J25" s="43"/>
      <c r="K25" s="49"/>
      <c r="L25" s="35"/>
      <c r="M25" s="35"/>
      <c r="N25" s="35"/>
      <c r="O25" s="35"/>
      <c r="P25" s="35"/>
      <c r="Q25" s="35"/>
      <c r="R25" s="35"/>
      <c r="S25" s="59"/>
      <c r="T25" s="35"/>
      <c r="U25" s="35"/>
      <c r="V25" s="35"/>
      <c r="W25" s="35"/>
      <c r="X25" s="35"/>
      <c r="Y25" s="35"/>
      <c r="Z25" s="35"/>
      <c r="AA25" s="35"/>
      <c r="AB25" s="56"/>
    </row>
    <row r="26" spans="1:28" ht="18.75" x14ac:dyDescent="0.25">
      <c r="A26" s="60"/>
      <c r="B26" s="61"/>
      <c r="C26" s="62"/>
      <c r="D26" s="62"/>
      <c r="E26" s="43"/>
      <c r="F26" s="156"/>
      <c r="G26" s="156"/>
      <c r="H26" s="156"/>
      <c r="I26" s="24"/>
      <c r="J26" s="43"/>
      <c r="K26" s="49"/>
      <c r="L26" s="35"/>
      <c r="M26" s="35"/>
      <c r="N26" s="35"/>
      <c r="O26" s="35"/>
      <c r="P26" s="35"/>
      <c r="Q26" s="35"/>
      <c r="R26" s="35"/>
      <c r="S26" s="24"/>
      <c r="T26" s="35"/>
      <c r="U26" s="157" t="s">
        <v>33</v>
      </c>
      <c r="V26" s="158"/>
      <c r="W26" s="158"/>
      <c r="X26" s="158"/>
      <c r="Y26" s="158"/>
      <c r="Z26" s="158"/>
      <c r="AA26" s="158"/>
      <c r="AB26" s="159"/>
    </row>
    <row r="27" spans="1:28" x14ac:dyDescent="0.25">
      <c r="A27" s="63"/>
      <c r="B27" s="35"/>
      <c r="C27" s="35"/>
      <c r="D27" s="43"/>
      <c r="E27" s="43"/>
      <c r="F27" s="156"/>
      <c r="G27" s="156"/>
      <c r="H27" s="156"/>
      <c r="I27" s="24"/>
      <c r="J27" s="64"/>
      <c r="K27" s="49"/>
      <c r="L27" s="43"/>
      <c r="M27" s="43"/>
      <c r="N27" s="43"/>
      <c r="O27" s="43"/>
      <c r="P27" s="35"/>
      <c r="Q27" s="35"/>
      <c r="R27" s="35"/>
      <c r="S27" s="24"/>
      <c r="T27" s="35"/>
      <c r="U27" s="160" t="s">
        <v>13</v>
      </c>
      <c r="V27" s="161"/>
      <c r="W27" s="162"/>
      <c r="X27" s="35"/>
      <c r="Y27" s="163" t="s">
        <v>14</v>
      </c>
      <c r="Z27" s="163"/>
      <c r="AA27" s="164"/>
      <c r="AB27" s="165"/>
    </row>
    <row r="28" spans="1:28" x14ac:dyDescent="0.25">
      <c r="A28" s="65"/>
      <c r="B28" s="35"/>
      <c r="C28" s="35"/>
      <c r="D28" s="35"/>
      <c r="E28" s="35"/>
      <c r="F28" s="35"/>
      <c r="G28" s="66"/>
      <c r="H28" s="66"/>
      <c r="I28" s="67"/>
      <c r="J28" s="66"/>
      <c r="K28" s="68"/>
      <c r="L28" s="35"/>
      <c r="M28" s="35"/>
      <c r="N28" s="35"/>
      <c r="O28" s="35"/>
      <c r="P28" s="35"/>
      <c r="Q28" s="35"/>
      <c r="R28" s="35"/>
      <c r="S28" s="24"/>
      <c r="U28" s="176" t="s">
        <v>16</v>
      </c>
      <c r="V28" s="177"/>
      <c r="W28" s="124">
        <v>0.1</v>
      </c>
      <c r="X28" s="69" t="s">
        <v>17</v>
      </c>
      <c r="Y28" s="178" t="s">
        <v>18</v>
      </c>
      <c r="Z28" s="178"/>
      <c r="AA28" s="138">
        <f>(1-W28)*E21</f>
        <v>0.22790552135540276</v>
      </c>
      <c r="AB28" s="139"/>
    </row>
    <row r="29" spans="1:28" x14ac:dyDescent="0.25">
      <c r="A29" s="42"/>
      <c r="B29" s="35"/>
      <c r="C29" s="35"/>
      <c r="D29" s="35"/>
      <c r="E29" s="35"/>
      <c r="F29" s="35"/>
      <c r="G29" s="66"/>
      <c r="H29" s="66"/>
      <c r="I29" s="67"/>
      <c r="J29" s="66"/>
      <c r="K29" s="68"/>
      <c r="L29" s="35"/>
      <c r="M29" s="35"/>
      <c r="N29" s="35"/>
      <c r="O29" s="35"/>
      <c r="P29" s="35"/>
      <c r="Q29" s="35"/>
      <c r="R29" s="35"/>
      <c r="S29" s="24"/>
      <c r="U29" s="70"/>
      <c r="Z29" s="71"/>
      <c r="AA29" s="71"/>
      <c r="AB29" s="72"/>
    </row>
    <row r="30" spans="1:28" x14ac:dyDescent="0.25">
      <c r="A30" s="42"/>
      <c r="B30" s="35"/>
      <c r="C30" s="35"/>
      <c r="D30" s="35"/>
      <c r="E30" s="35"/>
      <c r="F30" s="35"/>
      <c r="G30" s="35"/>
      <c r="H30" s="35"/>
      <c r="I30" s="24"/>
      <c r="J30" s="35"/>
      <c r="K30" s="68"/>
      <c r="L30" s="35"/>
      <c r="M30" s="35"/>
      <c r="N30" s="35"/>
      <c r="O30" s="35"/>
      <c r="P30" s="35"/>
      <c r="Q30" s="35"/>
      <c r="R30" s="35"/>
      <c r="S30" s="24"/>
      <c r="U30" s="70"/>
      <c r="V30" s="166" t="str">
        <f>"Con la meta para el presente año de "&amp;W28&amp;"  la tasa promedio de mejora sobre tasa promedio del año anterior, es:"</f>
        <v>Con la meta para el presente año de 0,1  la tasa promedio de mejora sobre tasa promedio del año anterior, es:</v>
      </c>
      <c r="W30" s="167"/>
      <c r="X30" s="167"/>
      <c r="Y30" s="168"/>
      <c r="Z30" s="175">
        <f>(1-W28)*E21</f>
        <v>0.22790552135540276</v>
      </c>
      <c r="AA30" s="126"/>
      <c r="AB30" s="73"/>
    </row>
    <row r="31" spans="1:28" x14ac:dyDescent="0.25">
      <c r="A31" s="42"/>
      <c r="B31" s="35"/>
      <c r="C31" s="35"/>
      <c r="D31" s="35"/>
      <c r="E31" s="35"/>
      <c r="F31" s="35"/>
      <c r="G31" s="35"/>
      <c r="H31" s="35"/>
      <c r="I31" s="24"/>
      <c r="J31" s="35"/>
      <c r="K31" s="68"/>
      <c r="L31" s="35"/>
      <c r="M31" s="35"/>
      <c r="N31" s="35"/>
      <c r="O31" s="35"/>
      <c r="P31" s="35"/>
      <c r="Q31" s="35"/>
      <c r="R31" s="35"/>
      <c r="S31" s="24"/>
      <c r="U31" s="70"/>
      <c r="V31" s="169"/>
      <c r="W31" s="170"/>
      <c r="X31" s="170"/>
      <c r="Y31" s="171"/>
      <c r="Z31" s="175"/>
      <c r="AA31" s="126"/>
      <c r="AB31" s="73"/>
    </row>
    <row r="32" spans="1:28" x14ac:dyDescent="0.25">
      <c r="A32" s="42"/>
      <c r="B32" s="35"/>
      <c r="C32" s="35"/>
      <c r="D32" s="35"/>
      <c r="E32" s="35"/>
      <c r="F32" s="35"/>
      <c r="G32" s="35"/>
      <c r="H32" s="35"/>
      <c r="I32" s="24"/>
      <c r="J32" s="35"/>
      <c r="K32" s="68"/>
      <c r="L32" s="35"/>
      <c r="M32" s="35"/>
      <c r="N32" s="35"/>
      <c r="O32" s="35"/>
      <c r="P32" s="35"/>
      <c r="Q32" s="35"/>
      <c r="R32" s="35"/>
      <c r="S32" s="24"/>
      <c r="U32" s="70"/>
      <c r="V32" s="172"/>
      <c r="W32" s="173"/>
      <c r="X32" s="173"/>
      <c r="Y32" s="174"/>
      <c r="Z32" s="175"/>
      <c r="AA32" s="126"/>
      <c r="AB32" s="73"/>
    </row>
    <row r="33" spans="1:33" x14ac:dyDescent="0.25">
      <c r="A33" s="42"/>
      <c r="B33" s="35"/>
      <c r="C33" s="35"/>
      <c r="D33" s="35"/>
      <c r="E33" s="35"/>
      <c r="F33" s="35"/>
      <c r="G33" s="35"/>
      <c r="H33" s="35"/>
      <c r="I33" s="24"/>
      <c r="J33" s="35"/>
      <c r="K33" s="68"/>
      <c r="L33" s="35"/>
      <c r="M33" s="35"/>
      <c r="N33" s="35"/>
      <c r="O33" s="35"/>
      <c r="P33" s="35"/>
      <c r="Q33" s="35"/>
      <c r="R33" s="35"/>
      <c r="S33" s="24"/>
      <c r="U33" s="70"/>
      <c r="AB33" s="73"/>
    </row>
    <row r="34" spans="1:33" x14ac:dyDescent="0.25">
      <c r="A34" s="42"/>
      <c r="B34" s="35"/>
      <c r="C34" s="35"/>
      <c r="D34" s="35"/>
      <c r="E34" s="35"/>
      <c r="F34" s="35"/>
      <c r="G34" s="35"/>
      <c r="H34" s="35"/>
      <c r="I34" s="24"/>
      <c r="J34" s="35"/>
      <c r="K34" s="68"/>
      <c r="L34" s="35"/>
      <c r="M34" s="35"/>
      <c r="N34" s="35"/>
      <c r="O34" s="35"/>
      <c r="P34" s="35"/>
      <c r="Q34" s="35"/>
      <c r="R34" s="35"/>
      <c r="S34" s="24"/>
      <c r="U34" s="70"/>
      <c r="AB34" s="73"/>
    </row>
    <row r="35" spans="1:33" x14ac:dyDescent="0.25">
      <c r="A35" s="42"/>
      <c r="B35" s="35"/>
      <c r="C35" s="35"/>
      <c r="D35" s="35"/>
      <c r="E35" s="35"/>
      <c r="F35" s="35"/>
      <c r="G35" s="35"/>
      <c r="H35" s="35"/>
      <c r="I35" s="24"/>
      <c r="J35" s="35"/>
      <c r="K35" s="68"/>
      <c r="L35" s="35"/>
      <c r="M35" s="35"/>
      <c r="N35" s="35"/>
      <c r="O35" s="35"/>
      <c r="P35" s="35"/>
      <c r="Q35" s="35"/>
      <c r="R35" s="35"/>
      <c r="S35" s="24"/>
      <c r="U35" s="70"/>
      <c r="AB35" s="73"/>
    </row>
    <row r="36" spans="1:33" ht="75" customHeight="1" x14ac:dyDescent="0.25">
      <c r="A36" s="42"/>
      <c r="B36" s="35"/>
      <c r="C36" s="35"/>
      <c r="D36" s="35"/>
      <c r="E36" s="35"/>
      <c r="F36" s="35"/>
      <c r="G36" s="35"/>
      <c r="H36" s="35"/>
      <c r="I36" s="24"/>
      <c r="J36" s="35"/>
      <c r="K36" s="68"/>
      <c r="L36" s="35"/>
      <c r="M36" s="35"/>
      <c r="N36" s="35"/>
      <c r="O36" s="35"/>
      <c r="P36" s="35"/>
      <c r="Q36" s="35"/>
      <c r="R36" s="35"/>
      <c r="S36" s="24"/>
      <c r="U36" s="110" t="s">
        <v>50</v>
      </c>
      <c r="V36" s="179" t="s">
        <v>34</v>
      </c>
      <c r="W36" s="179"/>
      <c r="X36" s="74" t="s">
        <v>56</v>
      </c>
      <c r="Y36" s="74" t="s">
        <v>54</v>
      </c>
      <c r="Z36" s="140" t="s">
        <v>55</v>
      </c>
      <c r="AA36" s="141"/>
      <c r="AB36" s="125" t="s">
        <v>58</v>
      </c>
    </row>
    <row r="37" spans="1:33" x14ac:dyDescent="0.25">
      <c r="A37" s="42"/>
      <c r="B37" s="35"/>
      <c r="C37" s="35"/>
      <c r="D37" s="35"/>
      <c r="E37" s="35"/>
      <c r="F37" s="35"/>
      <c r="G37" s="35"/>
      <c r="H37" s="35"/>
      <c r="I37" s="24"/>
      <c r="J37" s="35"/>
      <c r="K37" s="68"/>
      <c r="L37" s="35"/>
      <c r="M37" s="35"/>
      <c r="N37" s="35"/>
      <c r="O37" s="35"/>
      <c r="P37" s="35"/>
      <c r="Q37" s="35"/>
      <c r="R37" s="35"/>
      <c r="S37" s="24"/>
      <c r="U37" s="75"/>
      <c r="V37" s="142" t="s">
        <v>35</v>
      </c>
      <c r="W37" s="142"/>
      <c r="X37" s="76" t="s">
        <v>35</v>
      </c>
      <c r="Y37" s="76" t="s">
        <v>35</v>
      </c>
      <c r="Z37" s="142" t="s">
        <v>35</v>
      </c>
      <c r="AA37" s="142"/>
      <c r="AB37" s="127"/>
    </row>
    <row r="38" spans="1:33" x14ac:dyDescent="0.25">
      <c r="A38" s="42"/>
      <c r="B38" s="35"/>
      <c r="C38" s="35"/>
      <c r="D38" s="35"/>
      <c r="E38" s="35"/>
      <c r="F38" s="35"/>
      <c r="G38" s="35"/>
      <c r="H38" s="77"/>
      <c r="I38" s="24"/>
      <c r="J38" s="35"/>
      <c r="K38" s="68"/>
      <c r="L38" s="35"/>
      <c r="M38" s="35"/>
      <c r="N38" s="35"/>
      <c r="O38" s="35"/>
      <c r="P38" s="35"/>
      <c r="Q38" s="35"/>
      <c r="R38" s="35"/>
      <c r="S38" s="24"/>
      <c r="U38" s="75"/>
      <c r="V38" s="142" t="s">
        <v>36</v>
      </c>
      <c r="W38" s="142"/>
      <c r="X38" s="78" t="s">
        <v>36</v>
      </c>
      <c r="Y38" s="78" t="s">
        <v>36</v>
      </c>
      <c r="Z38" s="143" t="s">
        <v>36</v>
      </c>
      <c r="AA38" s="144"/>
      <c r="AB38" s="127"/>
    </row>
    <row r="39" spans="1:33" x14ac:dyDescent="0.25">
      <c r="A39" s="42"/>
      <c r="B39" s="35"/>
      <c r="C39" s="35"/>
      <c r="D39" s="35"/>
      <c r="E39" s="35"/>
      <c r="F39" s="35"/>
      <c r="G39" s="35"/>
      <c r="H39" s="77"/>
      <c r="I39" s="24"/>
      <c r="J39" s="35"/>
      <c r="K39" s="68"/>
      <c r="L39" s="35"/>
      <c r="M39" s="35"/>
      <c r="N39" s="35"/>
      <c r="O39" s="35"/>
      <c r="P39" s="35"/>
      <c r="Q39" s="35"/>
      <c r="R39" s="35"/>
      <c r="S39" s="24"/>
      <c r="U39" s="75"/>
      <c r="V39" s="142" t="s">
        <v>37</v>
      </c>
      <c r="W39" s="142"/>
      <c r="X39" s="78" t="s">
        <v>37</v>
      </c>
      <c r="Y39" s="78" t="s">
        <v>37</v>
      </c>
      <c r="Z39" s="143" t="s">
        <v>37</v>
      </c>
      <c r="AA39" s="144"/>
      <c r="AB39" s="127"/>
    </row>
    <row r="40" spans="1:33" x14ac:dyDescent="0.25">
      <c r="A40" s="42"/>
      <c r="B40" s="35"/>
      <c r="C40" s="35"/>
      <c r="D40" s="35"/>
      <c r="E40" s="35"/>
      <c r="F40" s="35"/>
      <c r="G40" s="35"/>
      <c r="H40" s="77"/>
      <c r="I40" s="24"/>
      <c r="J40" s="35"/>
      <c r="K40" s="68"/>
      <c r="L40" s="35"/>
      <c r="M40" s="35"/>
      <c r="N40" s="35"/>
      <c r="O40" s="35"/>
      <c r="P40" s="35"/>
      <c r="Q40" s="35"/>
      <c r="R40" s="35"/>
      <c r="S40" s="24"/>
      <c r="U40" s="75"/>
      <c r="V40" s="142" t="s">
        <v>38</v>
      </c>
      <c r="W40" s="142"/>
      <c r="X40" s="76" t="s">
        <v>38</v>
      </c>
      <c r="Y40" s="76" t="s">
        <v>38</v>
      </c>
      <c r="Z40" s="143" t="s">
        <v>38</v>
      </c>
      <c r="AA40" s="144"/>
      <c r="AB40" s="127"/>
    </row>
    <row r="41" spans="1:33" x14ac:dyDescent="0.25">
      <c r="A41" s="42"/>
      <c r="B41" s="35"/>
      <c r="C41" s="35"/>
      <c r="D41" s="35"/>
      <c r="E41" s="35"/>
      <c r="F41" s="35"/>
      <c r="G41" s="35"/>
      <c r="H41" s="35"/>
      <c r="I41" s="24"/>
      <c r="J41" s="35"/>
      <c r="K41" s="68"/>
      <c r="L41" s="35"/>
      <c r="M41" s="35"/>
      <c r="N41" s="35"/>
      <c r="O41" s="35"/>
      <c r="P41" s="35"/>
      <c r="Q41" s="35"/>
      <c r="R41" s="35"/>
      <c r="S41" s="24"/>
      <c r="U41" s="75"/>
      <c r="V41" s="142" t="s">
        <v>39</v>
      </c>
      <c r="W41" s="142"/>
      <c r="X41" s="78" t="s">
        <v>39</v>
      </c>
      <c r="Y41" s="78" t="s">
        <v>39</v>
      </c>
      <c r="Z41" s="143" t="s">
        <v>39</v>
      </c>
      <c r="AA41" s="144"/>
      <c r="AB41" s="127"/>
    </row>
    <row r="42" spans="1:33" x14ac:dyDescent="0.25">
      <c r="A42" s="42"/>
      <c r="B42" s="35"/>
      <c r="C42" s="35"/>
      <c r="D42" s="35"/>
      <c r="E42" s="35"/>
      <c r="F42" s="35"/>
      <c r="G42" s="35"/>
      <c r="H42" s="35"/>
      <c r="I42" s="24"/>
      <c r="J42" s="35"/>
      <c r="K42" s="68"/>
      <c r="L42" s="35"/>
      <c r="M42" s="35"/>
      <c r="N42" s="35"/>
      <c r="O42" s="35"/>
      <c r="P42" s="35"/>
      <c r="Q42" s="35"/>
      <c r="R42" s="35"/>
      <c r="S42" s="24"/>
      <c r="U42" s="75"/>
      <c r="V42" s="142" t="s">
        <v>40</v>
      </c>
      <c r="W42" s="142"/>
      <c r="X42" s="78" t="s">
        <v>40</v>
      </c>
      <c r="Y42" s="78" t="s">
        <v>40</v>
      </c>
      <c r="Z42" s="143" t="s">
        <v>40</v>
      </c>
      <c r="AA42" s="144"/>
      <c r="AB42" s="127"/>
    </row>
    <row r="43" spans="1:33" x14ac:dyDescent="0.25">
      <c r="A43" s="42"/>
      <c r="B43" s="35"/>
      <c r="C43" s="35"/>
      <c r="D43" s="35"/>
      <c r="E43" s="35"/>
      <c r="F43" s="35"/>
      <c r="G43" s="35"/>
      <c r="H43" s="35"/>
      <c r="I43" s="24"/>
      <c r="J43" s="35"/>
      <c r="K43" s="68"/>
      <c r="L43" s="35"/>
      <c r="M43" s="35"/>
      <c r="N43" s="35"/>
      <c r="O43" s="35"/>
      <c r="P43" s="35"/>
      <c r="Q43" s="35"/>
      <c r="R43" s="35"/>
      <c r="S43" s="24"/>
      <c r="U43" s="75"/>
      <c r="V43" s="142" t="s">
        <v>41</v>
      </c>
      <c r="W43" s="142"/>
      <c r="X43" s="76" t="s">
        <v>41</v>
      </c>
      <c r="Y43" s="76" t="s">
        <v>41</v>
      </c>
      <c r="Z43" s="143" t="s">
        <v>41</v>
      </c>
      <c r="AA43" s="144"/>
      <c r="AB43" s="127"/>
    </row>
    <row r="44" spans="1:33" x14ac:dyDescent="0.25">
      <c r="A44" s="42"/>
      <c r="B44" s="35"/>
      <c r="C44" s="35"/>
      <c r="D44" s="35"/>
      <c r="E44" s="35"/>
      <c r="F44" s="35"/>
      <c r="G44" s="35"/>
      <c r="H44" s="35"/>
      <c r="I44" s="24"/>
      <c r="J44" s="35"/>
      <c r="K44" s="68"/>
      <c r="L44" s="35"/>
      <c r="M44" s="35"/>
      <c r="N44" s="35"/>
      <c r="O44" s="35"/>
      <c r="P44" s="35"/>
      <c r="Q44" s="35"/>
      <c r="R44" s="35"/>
      <c r="S44" s="24"/>
      <c r="U44" s="75"/>
      <c r="V44" s="142" t="s">
        <v>42</v>
      </c>
      <c r="W44" s="142"/>
      <c r="X44" s="78" t="s">
        <v>42</v>
      </c>
      <c r="Y44" s="78" t="s">
        <v>42</v>
      </c>
      <c r="Z44" s="143" t="s">
        <v>42</v>
      </c>
      <c r="AA44" s="144"/>
      <c r="AB44" s="127"/>
    </row>
    <row r="45" spans="1:33" ht="15.75" thickBot="1" x14ac:dyDescent="0.3">
      <c r="A45" s="79"/>
      <c r="B45" s="80"/>
      <c r="C45" s="80"/>
      <c r="D45" s="80"/>
      <c r="E45" s="80"/>
      <c r="F45" s="80"/>
      <c r="G45" s="80"/>
      <c r="H45" s="80"/>
      <c r="I45" s="81"/>
      <c r="J45" s="35"/>
      <c r="K45" s="82"/>
      <c r="L45" s="80"/>
      <c r="M45" s="80"/>
      <c r="N45" s="80"/>
      <c r="O45" s="80"/>
      <c r="P45" s="80"/>
      <c r="Q45" s="80"/>
      <c r="R45" s="80"/>
      <c r="S45" s="81"/>
      <c r="U45" s="113"/>
      <c r="V45" s="145" t="s">
        <v>43</v>
      </c>
      <c r="W45" s="145"/>
      <c r="X45" s="114" t="s">
        <v>43</v>
      </c>
      <c r="Y45" s="114" t="s">
        <v>43</v>
      </c>
      <c r="Z45" s="143" t="s">
        <v>43</v>
      </c>
      <c r="AA45" s="144"/>
      <c r="AB45" s="128"/>
    </row>
    <row r="46" spans="1:33" x14ac:dyDescent="0.25">
      <c r="A46" s="42"/>
      <c r="B46" s="35"/>
      <c r="C46" s="35"/>
      <c r="D46" s="35"/>
      <c r="E46" s="35"/>
      <c r="F46" s="35"/>
      <c r="G46" s="35"/>
      <c r="H46" s="83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U46" s="115"/>
      <c r="V46" s="116"/>
      <c r="W46" s="116"/>
      <c r="X46" s="116"/>
      <c r="Y46" s="116"/>
      <c r="Z46" s="129"/>
      <c r="AA46" s="129"/>
      <c r="AB46" s="117"/>
      <c r="AC46" s="35"/>
      <c r="AD46" s="52"/>
      <c r="AE46" s="35"/>
      <c r="AF46" s="35"/>
      <c r="AG46" s="35"/>
    </row>
    <row r="47" spans="1:33" ht="15.75" thickBot="1" x14ac:dyDescent="0.3">
      <c r="A47" s="42"/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U47" s="118"/>
      <c r="V47" s="35"/>
      <c r="W47" s="35"/>
      <c r="X47" s="35"/>
      <c r="Y47" s="35"/>
      <c r="Z47" s="35"/>
      <c r="AA47" s="35"/>
      <c r="AB47" s="119"/>
      <c r="AC47" s="35"/>
      <c r="AD47" s="52"/>
      <c r="AE47" s="35"/>
      <c r="AF47" s="35"/>
      <c r="AG47" s="35"/>
    </row>
    <row r="48" spans="1:33" x14ac:dyDescent="0.25">
      <c r="A48" s="84"/>
      <c r="B48" s="180" t="s">
        <v>44</v>
      </c>
      <c r="C48" s="181"/>
      <c r="D48" s="181"/>
      <c r="E48" s="181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6"/>
      <c r="U48" s="118"/>
      <c r="V48" s="35"/>
      <c r="W48" s="35"/>
      <c r="X48" s="35"/>
      <c r="Y48" s="35"/>
      <c r="Z48" s="35"/>
      <c r="AA48" s="35"/>
      <c r="AB48" s="119"/>
      <c r="AC48" s="35"/>
      <c r="AD48" s="52"/>
      <c r="AE48" s="35"/>
      <c r="AF48" s="35"/>
      <c r="AG48" s="35"/>
    </row>
    <row r="49" spans="1:33" ht="47.25" x14ac:dyDescent="0.25">
      <c r="A49" s="42"/>
      <c r="B49" s="99" t="s">
        <v>45</v>
      </c>
      <c r="C49" s="87" t="str">
        <f>C8</f>
        <v>Ciclos de Vuelo</v>
      </c>
      <c r="D49" s="99" t="s">
        <v>46</v>
      </c>
      <c r="E49" s="88" t="s">
        <v>47</v>
      </c>
      <c r="F49" s="77"/>
      <c r="G49" s="35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90"/>
      <c r="T49" s="91"/>
      <c r="U49" s="118"/>
      <c r="V49" s="35"/>
      <c r="W49" s="35"/>
      <c r="X49" s="35"/>
      <c r="Y49" s="35"/>
      <c r="Z49" s="35"/>
      <c r="AA49" s="35"/>
      <c r="AB49" s="119"/>
      <c r="AC49" s="35"/>
      <c r="AD49" s="52" t="s">
        <v>48</v>
      </c>
      <c r="AE49" s="35"/>
      <c r="AF49" s="35"/>
      <c r="AG49" s="35"/>
    </row>
    <row r="50" spans="1:33" ht="15.75" x14ac:dyDescent="0.25">
      <c r="A50" s="42"/>
      <c r="B50" s="108">
        <v>42005</v>
      </c>
      <c r="C50" s="37">
        <v>2275</v>
      </c>
      <c r="D50" s="37">
        <v>0</v>
      </c>
      <c r="E50" s="106">
        <f>IF(C50=0,"",IF(C50="",IF(D50="",IF(D50=0,"",""),D50*1000/C50),D50*1000/C50))</f>
        <v>0</v>
      </c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92"/>
      <c r="U50" s="118"/>
      <c r="V50" s="35"/>
      <c r="W50" s="35"/>
      <c r="X50" s="35"/>
      <c r="Y50" s="35"/>
      <c r="Z50" s="35"/>
      <c r="AA50" s="35"/>
      <c r="AB50" s="119"/>
      <c r="AC50" s="35"/>
      <c r="AD50" s="52">
        <f>IF(D50="","",IF(ISERROR(E50),"",E50))</f>
        <v>0</v>
      </c>
      <c r="AE50" s="35"/>
      <c r="AF50" s="35"/>
      <c r="AG50" s="35"/>
    </row>
    <row r="51" spans="1:33" ht="15.75" x14ac:dyDescent="0.25">
      <c r="A51" s="42"/>
      <c r="B51" s="108">
        <v>42036</v>
      </c>
      <c r="C51" s="37">
        <v>2126</v>
      </c>
      <c r="D51" s="37">
        <v>1</v>
      </c>
      <c r="E51" s="106">
        <f t="shared" ref="E51:E114" si="5">IF(C51=0,"",IF(C51="",IF(D51="",IF(D51=0,"",""),D51*1000/C51),D51*1000/C51))</f>
        <v>0.47036688617121353</v>
      </c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92"/>
      <c r="U51" s="118"/>
      <c r="V51" s="35"/>
      <c r="W51" s="35"/>
      <c r="X51" s="35"/>
      <c r="Y51" s="35"/>
      <c r="Z51" s="35"/>
      <c r="AA51" s="35"/>
      <c r="AB51" s="119"/>
      <c r="AC51" s="35"/>
      <c r="AD51" s="52">
        <f t="shared" ref="AD51:AD114" si="6">IF(D51="","",IF(ISERROR(E51),"",E51))</f>
        <v>0.47036688617121353</v>
      </c>
      <c r="AE51" s="35"/>
      <c r="AF51" s="35"/>
      <c r="AG51" s="35"/>
    </row>
    <row r="52" spans="1:33" ht="15.75" x14ac:dyDescent="0.25">
      <c r="A52" s="42"/>
      <c r="B52" s="108">
        <v>42064</v>
      </c>
      <c r="C52" s="37">
        <v>2201</v>
      </c>
      <c r="D52" s="37">
        <v>0</v>
      </c>
      <c r="E52" s="106">
        <f t="shared" si="5"/>
        <v>0</v>
      </c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92"/>
      <c r="U52" s="118"/>
      <c r="V52" s="35"/>
      <c r="W52" s="35"/>
      <c r="X52" s="35"/>
      <c r="Y52" s="35"/>
      <c r="Z52" s="35"/>
      <c r="AA52" s="35"/>
      <c r="AB52" s="119"/>
      <c r="AC52" s="35"/>
      <c r="AD52" s="52">
        <f t="shared" si="6"/>
        <v>0</v>
      </c>
      <c r="AE52" s="35"/>
      <c r="AF52" s="35"/>
      <c r="AG52" s="35"/>
    </row>
    <row r="53" spans="1:33" ht="15.75" x14ac:dyDescent="0.25">
      <c r="A53" s="42"/>
      <c r="B53" s="108">
        <v>42095</v>
      </c>
      <c r="C53" s="37">
        <v>2136</v>
      </c>
      <c r="D53" s="37">
        <v>0</v>
      </c>
      <c r="E53" s="106">
        <f t="shared" si="5"/>
        <v>0</v>
      </c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92"/>
      <c r="U53" s="118"/>
      <c r="V53" s="35"/>
      <c r="W53" s="35"/>
      <c r="X53" s="35"/>
      <c r="Y53" s="35"/>
      <c r="Z53" s="35"/>
      <c r="AA53" s="35"/>
      <c r="AB53" s="119"/>
      <c r="AC53" s="35"/>
      <c r="AD53" s="52">
        <f t="shared" si="6"/>
        <v>0</v>
      </c>
      <c r="AE53" s="35"/>
      <c r="AF53" s="35"/>
      <c r="AG53" s="35"/>
    </row>
    <row r="54" spans="1:33" ht="15.75" x14ac:dyDescent="0.25">
      <c r="A54" s="42"/>
      <c r="B54" s="108">
        <v>42125</v>
      </c>
      <c r="C54" s="37">
        <v>2220</v>
      </c>
      <c r="D54" s="37">
        <v>0</v>
      </c>
      <c r="E54" s="106">
        <f t="shared" si="5"/>
        <v>0</v>
      </c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92"/>
      <c r="U54" s="118"/>
      <c r="V54" s="35"/>
      <c r="W54" s="35"/>
      <c r="X54" s="35"/>
      <c r="Y54" s="35"/>
      <c r="Z54" s="35"/>
      <c r="AA54" s="35"/>
      <c r="AB54" s="119"/>
      <c r="AC54" s="35"/>
      <c r="AD54" s="52">
        <f t="shared" si="6"/>
        <v>0</v>
      </c>
      <c r="AE54" s="35"/>
      <c r="AF54" s="35"/>
      <c r="AG54" s="35"/>
    </row>
    <row r="55" spans="1:33" ht="15.75" x14ac:dyDescent="0.25">
      <c r="A55" s="42"/>
      <c r="B55" s="108">
        <v>42156</v>
      </c>
      <c r="C55" s="37">
        <v>2191</v>
      </c>
      <c r="D55" s="37">
        <v>0</v>
      </c>
      <c r="E55" s="106">
        <f t="shared" si="5"/>
        <v>0</v>
      </c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92"/>
      <c r="U55" s="118"/>
      <c r="V55" s="35"/>
      <c r="W55" s="35"/>
      <c r="X55" s="35"/>
      <c r="Y55" s="35"/>
      <c r="Z55" s="35"/>
      <c r="AA55" s="35"/>
      <c r="AB55" s="119"/>
      <c r="AC55" s="35"/>
      <c r="AD55" s="52">
        <f t="shared" si="6"/>
        <v>0</v>
      </c>
      <c r="AE55" s="35"/>
      <c r="AF55" s="35"/>
      <c r="AG55" s="35"/>
    </row>
    <row r="56" spans="1:33" ht="15.75" x14ac:dyDescent="0.25">
      <c r="A56" s="42"/>
      <c r="B56" s="108">
        <v>42186</v>
      </c>
      <c r="C56" s="37">
        <v>2243</v>
      </c>
      <c r="D56" s="37">
        <v>1</v>
      </c>
      <c r="E56" s="106">
        <f t="shared" si="5"/>
        <v>0.44583147570218457</v>
      </c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92"/>
      <c r="U56" s="118"/>
      <c r="V56" s="35"/>
      <c r="W56" s="35"/>
      <c r="X56" s="35"/>
      <c r="Y56" s="35"/>
      <c r="Z56" s="35"/>
      <c r="AA56" s="35"/>
      <c r="AB56" s="119"/>
      <c r="AC56" s="35"/>
      <c r="AD56" s="52">
        <f t="shared" si="6"/>
        <v>0.44583147570218457</v>
      </c>
      <c r="AE56" s="35"/>
      <c r="AF56" s="35"/>
      <c r="AG56" s="35"/>
    </row>
    <row r="57" spans="1:33" ht="15.75" x14ac:dyDescent="0.25">
      <c r="A57" s="42"/>
      <c r="B57" s="108">
        <v>42217</v>
      </c>
      <c r="C57" s="37">
        <v>2262</v>
      </c>
      <c r="D57" s="37">
        <v>0</v>
      </c>
      <c r="E57" s="106">
        <f t="shared" si="5"/>
        <v>0</v>
      </c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92"/>
      <c r="U57" s="118"/>
      <c r="V57" s="35"/>
      <c r="W57" s="35"/>
      <c r="X57" s="35"/>
      <c r="Y57" s="35"/>
      <c r="Z57" s="35"/>
      <c r="AA57" s="35"/>
      <c r="AB57" s="119"/>
      <c r="AC57" s="35"/>
      <c r="AD57" s="52">
        <f t="shared" si="6"/>
        <v>0</v>
      </c>
      <c r="AE57" s="35"/>
      <c r="AF57" s="35"/>
      <c r="AG57" s="35"/>
    </row>
    <row r="58" spans="1:33" ht="15.75" x14ac:dyDescent="0.25">
      <c r="A58" s="42"/>
      <c r="B58" s="108">
        <v>42248</v>
      </c>
      <c r="C58" s="37">
        <v>2176</v>
      </c>
      <c r="D58" s="37">
        <v>0</v>
      </c>
      <c r="E58" s="106">
        <f t="shared" si="5"/>
        <v>0</v>
      </c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92"/>
      <c r="U58" s="118"/>
      <c r="V58" s="35"/>
      <c r="W58" s="35"/>
      <c r="X58" s="35"/>
      <c r="Y58" s="35"/>
      <c r="Z58" s="35"/>
      <c r="AA58" s="35"/>
      <c r="AB58" s="119"/>
      <c r="AC58" s="35"/>
      <c r="AD58" s="52">
        <f t="shared" si="6"/>
        <v>0</v>
      </c>
      <c r="AE58" s="35"/>
      <c r="AF58" s="35"/>
      <c r="AG58" s="35"/>
    </row>
    <row r="59" spans="1:33" ht="15.75" x14ac:dyDescent="0.25">
      <c r="A59" s="42"/>
      <c r="B59" s="108">
        <v>42278</v>
      </c>
      <c r="C59" s="37">
        <v>2179</v>
      </c>
      <c r="D59" s="37">
        <v>0</v>
      </c>
      <c r="E59" s="106">
        <f t="shared" si="5"/>
        <v>0</v>
      </c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92"/>
      <c r="U59" s="118"/>
      <c r="V59" s="35"/>
      <c r="W59" s="35"/>
      <c r="X59" s="35"/>
      <c r="Y59" s="35"/>
      <c r="Z59" s="35"/>
      <c r="AA59" s="35"/>
      <c r="AB59" s="119"/>
      <c r="AC59" s="35"/>
      <c r="AD59" s="52">
        <f t="shared" si="6"/>
        <v>0</v>
      </c>
      <c r="AE59" s="35"/>
      <c r="AF59" s="35"/>
      <c r="AG59" s="35"/>
    </row>
    <row r="60" spans="1:33" ht="15.75" x14ac:dyDescent="0.25">
      <c r="A60" s="42"/>
      <c r="B60" s="108">
        <v>42309</v>
      </c>
      <c r="C60" s="37">
        <v>2057</v>
      </c>
      <c r="D60" s="37">
        <v>0</v>
      </c>
      <c r="E60" s="106">
        <f t="shared" si="5"/>
        <v>0</v>
      </c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92"/>
      <c r="U60" s="118"/>
      <c r="V60" s="35"/>
      <c r="W60" s="35"/>
      <c r="X60" s="35"/>
      <c r="Y60" s="35"/>
      <c r="Z60" s="35"/>
      <c r="AA60" s="35"/>
      <c r="AB60" s="119"/>
      <c r="AC60" s="35"/>
      <c r="AD60" s="52">
        <f t="shared" si="6"/>
        <v>0</v>
      </c>
      <c r="AE60" s="35"/>
      <c r="AF60" s="35"/>
      <c r="AG60" s="35"/>
    </row>
    <row r="61" spans="1:33" ht="16.5" thickBot="1" x14ac:dyDescent="0.3">
      <c r="A61" s="42"/>
      <c r="B61" s="108">
        <v>42339</v>
      </c>
      <c r="C61" s="37">
        <v>2249</v>
      </c>
      <c r="D61" s="37">
        <v>0</v>
      </c>
      <c r="E61" s="106">
        <f t="shared" si="5"/>
        <v>0</v>
      </c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92"/>
      <c r="U61" s="120"/>
      <c r="V61" s="121"/>
      <c r="W61" s="121"/>
      <c r="X61" s="121"/>
      <c r="Y61" s="121"/>
      <c r="Z61" s="121"/>
      <c r="AA61" s="121"/>
      <c r="AB61" s="122"/>
      <c r="AC61" s="35"/>
      <c r="AD61" s="52">
        <f t="shared" si="6"/>
        <v>0</v>
      </c>
      <c r="AE61" s="35"/>
      <c r="AF61" s="35"/>
      <c r="AG61" s="35"/>
    </row>
    <row r="62" spans="1:33" ht="15.75" x14ac:dyDescent="0.25">
      <c r="A62" s="42"/>
      <c r="B62" s="108">
        <v>42370</v>
      </c>
      <c r="C62" s="37">
        <v>2276</v>
      </c>
      <c r="D62" s="37">
        <v>0</v>
      </c>
      <c r="E62" s="106">
        <f t="shared" si="5"/>
        <v>0</v>
      </c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92"/>
      <c r="U62" s="35"/>
      <c r="V62" s="35"/>
      <c r="W62" s="35"/>
      <c r="X62" s="35"/>
      <c r="Y62" s="35"/>
      <c r="Z62" s="35"/>
      <c r="AA62" s="35"/>
      <c r="AB62" s="119"/>
      <c r="AC62" s="35"/>
      <c r="AD62" s="52">
        <f t="shared" si="6"/>
        <v>0</v>
      </c>
      <c r="AE62" s="35"/>
      <c r="AF62" s="35"/>
      <c r="AG62" s="35"/>
    </row>
    <row r="63" spans="1:33" ht="15.75" x14ac:dyDescent="0.25">
      <c r="A63" s="42"/>
      <c r="B63" s="108">
        <v>42401</v>
      </c>
      <c r="C63" s="37">
        <v>2038</v>
      </c>
      <c r="D63" s="37">
        <v>1</v>
      </c>
      <c r="E63" s="106">
        <f t="shared" si="5"/>
        <v>0.49067713444553485</v>
      </c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92"/>
      <c r="U63" s="35"/>
      <c r="V63" s="35"/>
      <c r="W63" s="35"/>
      <c r="X63" s="35"/>
      <c r="Y63" s="35"/>
      <c r="Z63" s="35"/>
      <c r="AA63" s="35"/>
      <c r="AB63" s="119"/>
      <c r="AC63" s="35"/>
      <c r="AD63" s="52">
        <f t="shared" si="6"/>
        <v>0.49067713444553485</v>
      </c>
      <c r="AE63" s="35"/>
      <c r="AF63" s="35"/>
      <c r="AG63" s="35"/>
    </row>
    <row r="64" spans="1:33" ht="15.75" x14ac:dyDescent="0.25">
      <c r="A64" s="42"/>
      <c r="B64" s="108">
        <v>42430</v>
      </c>
      <c r="C64" s="37">
        <v>2245</v>
      </c>
      <c r="D64" s="37">
        <v>0</v>
      </c>
      <c r="E64" s="106">
        <f t="shared" si="5"/>
        <v>0</v>
      </c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92"/>
      <c r="U64" s="35"/>
      <c r="V64" s="35"/>
      <c r="W64" s="35"/>
      <c r="X64" s="35"/>
      <c r="Y64" s="35"/>
      <c r="Z64" s="35"/>
      <c r="AA64" s="35"/>
      <c r="AB64" s="119"/>
      <c r="AC64" s="35"/>
      <c r="AD64" s="52">
        <f t="shared" si="6"/>
        <v>0</v>
      </c>
      <c r="AE64" s="35"/>
      <c r="AF64" s="35"/>
      <c r="AG64" s="35"/>
    </row>
    <row r="65" spans="1:33" ht="15.75" customHeight="1" x14ac:dyDescent="0.25">
      <c r="A65" s="42"/>
      <c r="B65" s="108">
        <v>42461</v>
      </c>
      <c r="C65" s="37">
        <v>2201</v>
      </c>
      <c r="D65" s="37">
        <v>0</v>
      </c>
      <c r="E65" s="106">
        <f t="shared" si="5"/>
        <v>0</v>
      </c>
      <c r="F65" s="35"/>
      <c r="G65" s="146" t="s">
        <v>57</v>
      </c>
      <c r="H65" s="146"/>
      <c r="I65" s="146"/>
      <c r="J65" s="146"/>
      <c r="K65" s="146"/>
      <c r="L65" s="146"/>
      <c r="M65" s="146"/>
      <c r="N65" s="146"/>
      <c r="O65" s="146"/>
      <c r="P65" s="146"/>
      <c r="Q65" s="146"/>
      <c r="R65" s="146"/>
      <c r="S65" s="92"/>
      <c r="U65" s="35"/>
      <c r="V65" s="35"/>
      <c r="W65" s="35"/>
      <c r="X65" s="35"/>
      <c r="Y65" s="35"/>
      <c r="Z65" s="35"/>
      <c r="AA65" s="35"/>
      <c r="AB65" s="119"/>
      <c r="AC65" s="35"/>
      <c r="AD65" s="52">
        <f t="shared" si="6"/>
        <v>0</v>
      </c>
      <c r="AE65" s="35"/>
      <c r="AF65" s="35"/>
      <c r="AG65" s="35"/>
    </row>
    <row r="66" spans="1:33" ht="15.75" x14ac:dyDescent="0.25">
      <c r="A66" s="42"/>
      <c r="B66" s="108">
        <v>42491</v>
      </c>
      <c r="C66" s="37">
        <v>2240</v>
      </c>
      <c r="D66" s="37">
        <v>0</v>
      </c>
      <c r="E66" s="106">
        <f t="shared" si="5"/>
        <v>0</v>
      </c>
      <c r="F66" s="35"/>
      <c r="G66" s="146"/>
      <c r="H66" s="146"/>
      <c r="I66" s="146"/>
      <c r="J66" s="146"/>
      <c r="K66" s="146"/>
      <c r="L66" s="146"/>
      <c r="M66" s="146"/>
      <c r="N66" s="146"/>
      <c r="O66" s="146"/>
      <c r="P66" s="146"/>
      <c r="Q66" s="146"/>
      <c r="R66" s="146"/>
      <c r="S66" s="92"/>
      <c r="U66" s="35"/>
      <c r="V66" s="35"/>
      <c r="W66" s="35"/>
      <c r="X66" s="35"/>
      <c r="Y66" s="35"/>
      <c r="Z66" s="35"/>
      <c r="AA66" s="35"/>
      <c r="AB66" s="119"/>
      <c r="AC66" s="35"/>
      <c r="AD66" s="52">
        <f t="shared" si="6"/>
        <v>0</v>
      </c>
      <c r="AE66" s="35"/>
      <c r="AF66" s="35"/>
      <c r="AG66" s="35"/>
    </row>
    <row r="67" spans="1:33" ht="15.75" x14ac:dyDescent="0.25">
      <c r="A67" s="42"/>
      <c r="B67" s="108">
        <v>42522</v>
      </c>
      <c r="C67" s="37">
        <v>2187</v>
      </c>
      <c r="D67" s="37">
        <v>2</v>
      </c>
      <c r="E67" s="106">
        <f t="shared" si="5"/>
        <v>0.91449474165523548</v>
      </c>
      <c r="F67" s="35"/>
      <c r="G67" s="146"/>
      <c r="H67" s="146"/>
      <c r="I67" s="146"/>
      <c r="J67" s="146"/>
      <c r="K67" s="146"/>
      <c r="L67" s="146"/>
      <c r="M67" s="146"/>
      <c r="N67" s="146"/>
      <c r="O67" s="146"/>
      <c r="P67" s="146"/>
      <c r="Q67" s="146"/>
      <c r="R67" s="146"/>
      <c r="S67" s="92"/>
      <c r="U67" s="35"/>
      <c r="V67" s="35"/>
      <c r="W67" s="35"/>
      <c r="X67" s="35"/>
      <c r="Y67" s="35"/>
      <c r="Z67" s="35"/>
      <c r="AA67" s="35"/>
      <c r="AB67" s="119"/>
      <c r="AC67" s="35"/>
      <c r="AD67" s="52">
        <f t="shared" si="6"/>
        <v>0.91449474165523548</v>
      </c>
      <c r="AE67" s="35"/>
      <c r="AF67" s="35"/>
      <c r="AG67" s="35"/>
    </row>
    <row r="68" spans="1:33" ht="15.75" x14ac:dyDescent="0.25">
      <c r="A68" s="42"/>
      <c r="B68" s="108">
        <v>42552</v>
      </c>
      <c r="C68" s="37">
        <v>2211</v>
      </c>
      <c r="D68" s="37">
        <v>0</v>
      </c>
      <c r="E68" s="106">
        <f t="shared" si="5"/>
        <v>0</v>
      </c>
      <c r="F68" s="35"/>
      <c r="G68" s="146"/>
      <c r="H68" s="146"/>
      <c r="I68" s="146"/>
      <c r="J68" s="146"/>
      <c r="K68" s="146"/>
      <c r="L68" s="146"/>
      <c r="M68" s="146"/>
      <c r="N68" s="146"/>
      <c r="O68" s="146"/>
      <c r="P68" s="146"/>
      <c r="Q68" s="146"/>
      <c r="R68" s="146"/>
      <c r="S68" s="92"/>
      <c r="U68" s="35"/>
      <c r="V68" s="35"/>
      <c r="W68" s="35"/>
      <c r="X68" s="35"/>
      <c r="Y68" s="35"/>
      <c r="Z68" s="35"/>
      <c r="AA68" s="35"/>
      <c r="AB68" s="119"/>
      <c r="AC68" s="35"/>
      <c r="AD68" s="52">
        <f t="shared" si="6"/>
        <v>0</v>
      </c>
      <c r="AE68" s="35"/>
      <c r="AF68" s="35"/>
      <c r="AG68" s="35"/>
    </row>
    <row r="69" spans="1:33" ht="15.75" x14ac:dyDescent="0.25">
      <c r="A69" s="42"/>
      <c r="B69" s="108">
        <v>42583</v>
      </c>
      <c r="C69" s="37">
        <v>2201</v>
      </c>
      <c r="D69" s="37">
        <v>0</v>
      </c>
      <c r="E69" s="106">
        <f t="shared" si="5"/>
        <v>0</v>
      </c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92"/>
      <c r="U69" s="35"/>
      <c r="V69" s="35"/>
      <c r="W69" s="35"/>
      <c r="X69" s="35"/>
      <c r="Y69" s="35"/>
      <c r="Z69" s="35"/>
      <c r="AA69" s="35"/>
      <c r="AB69" s="119"/>
      <c r="AC69" s="35"/>
      <c r="AD69" s="52">
        <f t="shared" si="6"/>
        <v>0</v>
      </c>
      <c r="AE69" s="35"/>
      <c r="AF69" s="35"/>
      <c r="AG69" s="35"/>
    </row>
    <row r="70" spans="1:33" ht="15.75" x14ac:dyDescent="0.25">
      <c r="A70" s="42"/>
      <c r="B70" s="108">
        <v>42614</v>
      </c>
      <c r="C70" s="37">
        <v>1743</v>
      </c>
      <c r="D70" s="37">
        <v>1</v>
      </c>
      <c r="E70" s="106">
        <f t="shared" si="5"/>
        <v>0.57372346528973039</v>
      </c>
      <c r="F70" s="35"/>
      <c r="G70" s="35"/>
      <c r="H70" s="35"/>
      <c r="I70" s="35"/>
      <c r="J70" s="35"/>
      <c r="K70" s="35"/>
      <c r="L70" s="35"/>
      <c r="M70" s="35"/>
      <c r="N70" s="77"/>
      <c r="O70" s="35"/>
      <c r="P70" s="77"/>
      <c r="Q70" s="35"/>
      <c r="R70" s="35"/>
      <c r="S70" s="92"/>
      <c r="U70" s="35"/>
      <c r="V70" s="35"/>
      <c r="W70" s="35"/>
      <c r="X70" s="35"/>
      <c r="Y70" s="35"/>
      <c r="Z70" s="35"/>
      <c r="AA70" s="35"/>
      <c r="AB70" s="119"/>
      <c r="AC70" s="35"/>
      <c r="AD70" s="52">
        <f t="shared" si="6"/>
        <v>0.57372346528973039</v>
      </c>
      <c r="AE70" s="35"/>
      <c r="AF70" s="35"/>
      <c r="AG70" s="35"/>
    </row>
    <row r="71" spans="1:33" ht="15.75" x14ac:dyDescent="0.25">
      <c r="A71" s="42"/>
      <c r="B71" s="108">
        <v>42644</v>
      </c>
      <c r="C71" s="37">
        <v>1112</v>
      </c>
      <c r="D71" s="37">
        <v>0</v>
      </c>
      <c r="E71" s="106">
        <f t="shared" si="5"/>
        <v>0</v>
      </c>
      <c r="F71" s="35"/>
      <c r="G71" s="35"/>
      <c r="H71" s="35"/>
      <c r="I71" s="35"/>
      <c r="J71" s="35"/>
      <c r="K71" s="35"/>
      <c r="L71" s="35"/>
      <c r="M71" s="35"/>
      <c r="N71" s="77"/>
      <c r="O71" s="35"/>
      <c r="P71" s="35"/>
      <c r="Q71" s="35"/>
      <c r="R71" s="35"/>
      <c r="S71" s="92"/>
      <c r="U71" s="35"/>
      <c r="V71" s="35"/>
      <c r="W71" s="35"/>
      <c r="X71" s="35"/>
      <c r="Y71" s="35"/>
      <c r="Z71" s="35"/>
      <c r="AA71" s="35"/>
      <c r="AB71" s="119"/>
      <c r="AC71" s="35"/>
      <c r="AD71" s="52">
        <f t="shared" si="6"/>
        <v>0</v>
      </c>
      <c r="AE71" s="35"/>
      <c r="AF71" s="35"/>
      <c r="AG71" s="35"/>
    </row>
    <row r="72" spans="1:33" ht="15.75" x14ac:dyDescent="0.25">
      <c r="A72" s="42"/>
      <c r="B72" s="108">
        <v>42675</v>
      </c>
      <c r="C72" s="37">
        <v>1424</v>
      </c>
      <c r="D72" s="37">
        <v>0</v>
      </c>
      <c r="E72" s="106">
        <f t="shared" si="5"/>
        <v>0</v>
      </c>
      <c r="F72" s="35"/>
      <c r="G72" s="35"/>
      <c r="H72" s="35"/>
      <c r="I72" s="35"/>
      <c r="J72" s="35"/>
      <c r="K72" s="77"/>
      <c r="L72" s="35"/>
      <c r="M72" s="35"/>
      <c r="N72" s="35"/>
      <c r="O72" s="35"/>
      <c r="P72" s="35"/>
      <c r="Q72" s="35"/>
      <c r="R72" s="35"/>
      <c r="S72" s="92"/>
      <c r="U72" s="35"/>
      <c r="V72" s="35"/>
      <c r="W72" s="35"/>
      <c r="X72" s="35"/>
      <c r="Y72" s="35"/>
      <c r="Z72" s="35"/>
      <c r="AA72" s="35"/>
      <c r="AB72" s="119"/>
      <c r="AC72" s="35"/>
      <c r="AD72" s="52">
        <f t="shared" si="6"/>
        <v>0</v>
      </c>
      <c r="AE72" s="35"/>
      <c r="AF72" s="35"/>
      <c r="AG72" s="35"/>
    </row>
    <row r="73" spans="1:33" ht="15.75" x14ac:dyDescent="0.25">
      <c r="A73" s="42"/>
      <c r="B73" s="108">
        <v>42705</v>
      </c>
      <c r="C73" s="37">
        <v>2004</v>
      </c>
      <c r="D73" s="37">
        <v>2</v>
      </c>
      <c r="E73" s="106">
        <f t="shared" si="5"/>
        <v>0.99800399201596801</v>
      </c>
      <c r="F73" s="35"/>
      <c r="G73" s="35"/>
      <c r="H73" s="35"/>
      <c r="I73" s="35"/>
      <c r="J73" s="35"/>
      <c r="K73" s="35"/>
      <c r="L73" s="77"/>
      <c r="M73" s="77"/>
      <c r="N73" s="35"/>
      <c r="O73" s="35"/>
      <c r="P73" s="35"/>
      <c r="Q73" s="35"/>
      <c r="R73" s="35"/>
      <c r="S73" s="92"/>
      <c r="U73" s="35"/>
      <c r="V73" s="35"/>
      <c r="W73" s="35"/>
      <c r="X73" s="35"/>
      <c r="Y73" s="35"/>
      <c r="Z73" s="35"/>
      <c r="AA73" s="35"/>
      <c r="AB73" s="119"/>
      <c r="AC73" s="35"/>
      <c r="AD73" s="52">
        <f t="shared" si="6"/>
        <v>0.99800399201596801</v>
      </c>
      <c r="AE73" s="35"/>
      <c r="AF73" s="35"/>
      <c r="AG73" s="35"/>
    </row>
    <row r="74" spans="1:33" ht="15.75" x14ac:dyDescent="0.25">
      <c r="A74" s="42"/>
      <c r="B74" s="108">
        <v>42736</v>
      </c>
      <c r="C74" s="37">
        <v>1914</v>
      </c>
      <c r="D74" s="37">
        <v>0</v>
      </c>
      <c r="E74" s="106">
        <f t="shared" si="5"/>
        <v>0</v>
      </c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92"/>
      <c r="U74" s="35"/>
      <c r="V74" s="35"/>
      <c r="W74" s="35"/>
      <c r="X74" s="35"/>
      <c r="Y74" s="35"/>
      <c r="Z74" s="35"/>
      <c r="AA74" s="35"/>
      <c r="AB74" s="119"/>
      <c r="AC74" s="35"/>
      <c r="AD74" s="52">
        <f t="shared" si="6"/>
        <v>0</v>
      </c>
      <c r="AE74" s="35"/>
      <c r="AF74" s="35"/>
      <c r="AG74" s="35"/>
    </row>
    <row r="75" spans="1:33" ht="15.75" x14ac:dyDescent="0.25">
      <c r="A75" s="42"/>
      <c r="B75" s="108">
        <v>42767</v>
      </c>
      <c r="C75" s="37">
        <v>1680</v>
      </c>
      <c r="D75" s="37">
        <v>0</v>
      </c>
      <c r="E75" s="106">
        <f t="shared" si="5"/>
        <v>0</v>
      </c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92"/>
      <c r="U75" s="35"/>
      <c r="V75" s="35"/>
      <c r="W75" s="35"/>
      <c r="X75" s="35"/>
      <c r="Y75" s="35"/>
      <c r="Z75" s="35"/>
      <c r="AA75" s="35"/>
      <c r="AB75" s="119"/>
      <c r="AC75" s="35"/>
      <c r="AD75" s="52">
        <f t="shared" si="6"/>
        <v>0</v>
      </c>
      <c r="AE75" s="35"/>
      <c r="AF75" s="35"/>
      <c r="AG75" s="35"/>
    </row>
    <row r="76" spans="1:33" ht="15.75" x14ac:dyDescent="0.25">
      <c r="A76" s="42"/>
      <c r="B76" s="108">
        <v>42795</v>
      </c>
      <c r="C76" s="37">
        <v>1842</v>
      </c>
      <c r="D76" s="37">
        <v>0</v>
      </c>
      <c r="E76" s="106">
        <f t="shared" si="5"/>
        <v>0</v>
      </c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92"/>
      <c r="U76" s="35"/>
      <c r="V76" s="35"/>
      <c r="W76" s="35"/>
      <c r="X76" s="35"/>
      <c r="Y76" s="35"/>
      <c r="Z76" s="35"/>
      <c r="AA76" s="35"/>
      <c r="AB76" s="119"/>
      <c r="AC76" s="35"/>
      <c r="AD76" s="52">
        <f t="shared" si="6"/>
        <v>0</v>
      </c>
      <c r="AE76" s="35"/>
      <c r="AF76" s="35"/>
      <c r="AG76" s="35"/>
    </row>
    <row r="77" spans="1:33" ht="15.75" x14ac:dyDescent="0.25">
      <c r="A77" s="42"/>
      <c r="B77" s="108">
        <v>42826</v>
      </c>
      <c r="C77" s="37">
        <v>1803</v>
      </c>
      <c r="D77" s="37">
        <v>1</v>
      </c>
      <c r="E77" s="106">
        <f t="shared" si="5"/>
        <v>0.55463117027176922</v>
      </c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92"/>
      <c r="U77" s="35"/>
      <c r="V77" s="35"/>
      <c r="W77" s="35"/>
      <c r="X77" s="35"/>
      <c r="Y77" s="35"/>
      <c r="Z77" s="35"/>
      <c r="AA77" s="35"/>
      <c r="AB77" s="119"/>
      <c r="AC77" s="35"/>
      <c r="AD77" s="52">
        <f t="shared" si="6"/>
        <v>0.55463117027176922</v>
      </c>
      <c r="AE77" s="35"/>
      <c r="AF77" s="35"/>
      <c r="AG77" s="35"/>
    </row>
    <row r="78" spans="1:33" ht="15.75" x14ac:dyDescent="0.25">
      <c r="A78" s="42"/>
      <c r="B78" s="108">
        <v>42856</v>
      </c>
      <c r="C78" s="37">
        <v>1850</v>
      </c>
      <c r="D78" s="37">
        <v>0</v>
      </c>
      <c r="E78" s="106">
        <f t="shared" si="5"/>
        <v>0</v>
      </c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92"/>
      <c r="U78" s="35"/>
      <c r="V78" s="35"/>
      <c r="W78" s="35"/>
      <c r="X78" s="35"/>
      <c r="Y78" s="35"/>
      <c r="Z78" s="35"/>
      <c r="AA78" s="35"/>
      <c r="AB78" s="119"/>
      <c r="AC78" s="35"/>
      <c r="AD78" s="52">
        <f t="shared" si="6"/>
        <v>0</v>
      </c>
      <c r="AE78" s="35"/>
      <c r="AF78" s="35"/>
      <c r="AG78" s="35"/>
    </row>
    <row r="79" spans="1:33" ht="15.75" x14ac:dyDescent="0.25">
      <c r="A79" s="42"/>
      <c r="B79" s="108">
        <v>42887</v>
      </c>
      <c r="C79" s="37">
        <v>1700</v>
      </c>
      <c r="D79" s="37">
        <v>0</v>
      </c>
      <c r="E79" s="106">
        <f t="shared" si="5"/>
        <v>0</v>
      </c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92"/>
      <c r="U79" s="35"/>
      <c r="V79" s="35"/>
      <c r="W79" s="35"/>
      <c r="X79" s="35"/>
      <c r="Y79" s="35"/>
      <c r="Z79" s="35"/>
      <c r="AA79" s="35"/>
      <c r="AB79" s="119"/>
      <c r="AC79" s="35"/>
      <c r="AD79" s="52">
        <f t="shared" si="6"/>
        <v>0</v>
      </c>
      <c r="AE79" s="35"/>
      <c r="AF79" s="35"/>
      <c r="AG79" s="35"/>
    </row>
    <row r="80" spans="1:33" ht="15.75" x14ac:dyDescent="0.25">
      <c r="A80" s="42"/>
      <c r="B80" s="108">
        <v>42917</v>
      </c>
      <c r="C80" s="37">
        <v>1873</v>
      </c>
      <c r="D80" s="37">
        <v>0</v>
      </c>
      <c r="E80" s="106">
        <f t="shared" si="5"/>
        <v>0</v>
      </c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92"/>
      <c r="U80" s="35"/>
      <c r="V80" s="35"/>
      <c r="W80" s="35"/>
      <c r="X80" s="35"/>
      <c r="Y80" s="35"/>
      <c r="Z80" s="35"/>
      <c r="AA80" s="35"/>
      <c r="AB80" s="119"/>
      <c r="AC80" s="35"/>
      <c r="AD80" s="52">
        <f t="shared" si="6"/>
        <v>0</v>
      </c>
      <c r="AE80" s="35"/>
      <c r="AF80" s="35"/>
      <c r="AG80" s="35"/>
    </row>
    <row r="81" spans="1:33" ht="15.75" x14ac:dyDescent="0.25">
      <c r="A81" s="42"/>
      <c r="B81" s="108">
        <v>42948</v>
      </c>
      <c r="C81" s="37">
        <v>1887</v>
      </c>
      <c r="D81" s="37">
        <v>0</v>
      </c>
      <c r="E81" s="106">
        <f t="shared" si="5"/>
        <v>0</v>
      </c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35"/>
      <c r="Q81" s="35"/>
      <c r="R81" s="35"/>
      <c r="S81" s="92"/>
      <c r="T81" s="35"/>
      <c r="U81" s="35"/>
      <c r="V81" s="35"/>
      <c r="W81" s="35"/>
      <c r="X81" s="35"/>
      <c r="Y81" s="35"/>
      <c r="Z81" s="35"/>
      <c r="AA81" s="35"/>
      <c r="AB81" s="119"/>
      <c r="AC81" s="35"/>
      <c r="AD81" s="52">
        <f t="shared" si="6"/>
        <v>0</v>
      </c>
      <c r="AE81" s="35"/>
      <c r="AF81" s="35"/>
      <c r="AG81" s="35"/>
    </row>
    <row r="82" spans="1:33" ht="15.75" x14ac:dyDescent="0.25">
      <c r="A82" s="42"/>
      <c r="B82" s="108">
        <v>42979</v>
      </c>
      <c r="C82" s="37">
        <v>1862</v>
      </c>
      <c r="D82" s="37">
        <v>0</v>
      </c>
      <c r="E82" s="106">
        <f t="shared" si="5"/>
        <v>0</v>
      </c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92"/>
      <c r="T82" s="35"/>
      <c r="U82" s="35"/>
      <c r="V82" s="35"/>
      <c r="W82" s="35"/>
      <c r="X82" s="35"/>
      <c r="Y82" s="35"/>
      <c r="Z82" s="35"/>
      <c r="AA82" s="35"/>
      <c r="AB82" s="119"/>
      <c r="AC82" s="35"/>
      <c r="AD82" s="52">
        <f t="shared" si="6"/>
        <v>0</v>
      </c>
      <c r="AE82" s="35"/>
      <c r="AF82" s="35"/>
      <c r="AG82" s="35"/>
    </row>
    <row r="83" spans="1:33" ht="15.75" x14ac:dyDescent="0.25">
      <c r="A83" s="42"/>
      <c r="B83" s="108">
        <v>43009</v>
      </c>
      <c r="C83" s="37">
        <v>1884</v>
      </c>
      <c r="D83" s="37">
        <v>0</v>
      </c>
      <c r="E83" s="106">
        <f t="shared" si="5"/>
        <v>0</v>
      </c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  <c r="R83" s="35"/>
      <c r="S83" s="92"/>
      <c r="T83" s="35"/>
      <c r="U83" s="35"/>
      <c r="V83" s="35"/>
      <c r="W83" s="35"/>
      <c r="X83" s="35"/>
      <c r="Y83" s="35"/>
      <c r="Z83" s="35"/>
      <c r="AA83" s="35"/>
      <c r="AB83" s="119"/>
      <c r="AC83" s="35"/>
      <c r="AD83" s="52">
        <f t="shared" si="6"/>
        <v>0</v>
      </c>
      <c r="AE83" s="35"/>
      <c r="AF83" s="35"/>
      <c r="AG83" s="35"/>
    </row>
    <row r="84" spans="1:33" ht="15.75" x14ac:dyDescent="0.25">
      <c r="A84" s="42"/>
      <c r="B84" s="108">
        <v>43040</v>
      </c>
      <c r="C84" s="37">
        <v>1759</v>
      </c>
      <c r="D84" s="37">
        <v>2</v>
      </c>
      <c r="E84" s="106">
        <f t="shared" si="5"/>
        <v>1.137009664582149</v>
      </c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  <c r="R84" s="35"/>
      <c r="S84" s="92"/>
      <c r="T84" s="35"/>
      <c r="U84" s="35"/>
      <c r="V84" s="35"/>
      <c r="W84" s="35"/>
      <c r="X84" s="35"/>
      <c r="Y84" s="35"/>
      <c r="Z84" s="35"/>
      <c r="AA84" s="35"/>
      <c r="AB84" s="119"/>
      <c r="AC84" s="35"/>
      <c r="AD84" s="52">
        <f t="shared" si="6"/>
        <v>1.137009664582149</v>
      </c>
      <c r="AE84" s="35"/>
      <c r="AF84" s="35"/>
      <c r="AG84" s="35"/>
    </row>
    <row r="85" spans="1:33" ht="15.75" x14ac:dyDescent="0.25">
      <c r="A85" s="42"/>
      <c r="B85" s="108">
        <v>43070</v>
      </c>
      <c r="C85" s="37">
        <v>1940</v>
      </c>
      <c r="D85" s="37">
        <v>0</v>
      </c>
      <c r="E85" s="106">
        <f t="shared" si="5"/>
        <v>0</v>
      </c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92"/>
      <c r="T85" s="35"/>
      <c r="U85" s="35"/>
      <c r="V85" s="35"/>
      <c r="W85" s="35"/>
      <c r="X85" s="35"/>
      <c r="Y85" s="35"/>
      <c r="Z85" s="35"/>
      <c r="AA85" s="35"/>
      <c r="AB85" s="119"/>
      <c r="AC85" s="35"/>
      <c r="AD85" s="52">
        <f t="shared" si="6"/>
        <v>0</v>
      </c>
      <c r="AE85" s="35"/>
      <c r="AF85" s="35"/>
      <c r="AG85" s="35"/>
    </row>
    <row r="86" spans="1:33" ht="15.75" x14ac:dyDescent="0.25">
      <c r="A86" s="42"/>
      <c r="B86" s="108">
        <v>43101</v>
      </c>
      <c r="C86" s="37">
        <v>2243</v>
      </c>
      <c r="D86" s="37">
        <v>1</v>
      </c>
      <c r="E86" s="106">
        <f t="shared" si="5"/>
        <v>0.44583147570218457</v>
      </c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  <c r="R86" s="35"/>
      <c r="S86" s="92"/>
      <c r="T86" s="35"/>
      <c r="U86" s="35"/>
      <c r="V86" s="35"/>
      <c r="W86" s="35"/>
      <c r="X86" s="35"/>
      <c r="Y86" s="35"/>
      <c r="Z86" s="35"/>
      <c r="AA86" s="35"/>
      <c r="AB86" s="119"/>
      <c r="AC86" s="35"/>
      <c r="AD86" s="52">
        <f t="shared" si="6"/>
        <v>0.44583147570218457</v>
      </c>
      <c r="AE86" s="35"/>
      <c r="AF86" s="35"/>
      <c r="AG86" s="35"/>
    </row>
    <row r="87" spans="1:33" ht="15.75" x14ac:dyDescent="0.25">
      <c r="A87" s="42"/>
      <c r="B87" s="108">
        <v>43132</v>
      </c>
      <c r="C87" s="37">
        <v>2262</v>
      </c>
      <c r="D87" s="37">
        <v>0</v>
      </c>
      <c r="E87" s="106">
        <f t="shared" si="5"/>
        <v>0</v>
      </c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  <c r="R87" s="35"/>
      <c r="S87" s="92"/>
      <c r="T87" s="35"/>
      <c r="U87" s="35"/>
      <c r="V87" s="35"/>
      <c r="W87" s="35"/>
      <c r="X87" s="35"/>
      <c r="Y87" s="35"/>
      <c r="Z87" s="35"/>
      <c r="AA87" s="35"/>
      <c r="AB87" s="119"/>
      <c r="AC87" s="35"/>
      <c r="AD87" s="52">
        <f t="shared" si="6"/>
        <v>0</v>
      </c>
      <c r="AE87" s="35"/>
      <c r="AF87" s="35"/>
      <c r="AG87" s="35"/>
    </row>
    <row r="88" spans="1:33" ht="15.75" x14ac:dyDescent="0.25">
      <c r="A88" s="42"/>
      <c r="B88" s="108">
        <v>43160</v>
      </c>
      <c r="C88" s="37">
        <v>2176</v>
      </c>
      <c r="D88" s="37">
        <v>1</v>
      </c>
      <c r="E88" s="106">
        <f t="shared" si="5"/>
        <v>0.45955882352941174</v>
      </c>
      <c r="F88" s="35"/>
      <c r="G88" s="35"/>
      <c r="H88" s="35"/>
      <c r="I88" s="35"/>
      <c r="J88" s="35"/>
      <c r="K88" s="35"/>
      <c r="L88" s="35"/>
      <c r="M88" s="93"/>
      <c r="N88" s="35"/>
      <c r="O88" s="35"/>
      <c r="P88" s="35"/>
      <c r="Q88" s="35"/>
      <c r="R88" s="35"/>
      <c r="S88" s="92"/>
      <c r="T88" s="35"/>
      <c r="U88" s="35"/>
      <c r="V88" s="35"/>
      <c r="W88" s="35"/>
      <c r="X88" s="35"/>
      <c r="Y88" s="35"/>
      <c r="Z88" s="35"/>
      <c r="AA88" s="35"/>
      <c r="AB88" s="119"/>
      <c r="AC88" s="35"/>
      <c r="AD88" s="52">
        <f t="shared" si="6"/>
        <v>0.45955882352941174</v>
      </c>
      <c r="AE88" s="35"/>
      <c r="AF88" s="35"/>
      <c r="AG88" s="35"/>
    </row>
    <row r="89" spans="1:33" ht="15.75" x14ac:dyDescent="0.25">
      <c r="A89" s="42"/>
      <c r="B89" s="108">
        <v>43191</v>
      </c>
      <c r="C89" s="37">
        <v>2179</v>
      </c>
      <c r="D89" s="37">
        <v>0</v>
      </c>
      <c r="E89" s="106">
        <f t="shared" si="5"/>
        <v>0</v>
      </c>
      <c r="F89" s="35"/>
      <c r="G89" s="35"/>
      <c r="H89" s="35"/>
      <c r="I89" s="35"/>
      <c r="J89" s="35"/>
      <c r="K89" s="35"/>
      <c r="L89" s="35"/>
      <c r="M89" s="94"/>
      <c r="N89" s="35"/>
      <c r="O89" s="35"/>
      <c r="P89" s="35"/>
      <c r="Q89" s="35"/>
      <c r="R89" s="35"/>
      <c r="S89" s="92"/>
      <c r="T89" s="35"/>
      <c r="U89" s="35"/>
      <c r="V89" s="35"/>
      <c r="W89" s="35"/>
      <c r="X89" s="35"/>
      <c r="Y89" s="35"/>
      <c r="Z89" s="35"/>
      <c r="AA89" s="35"/>
      <c r="AB89" s="119"/>
      <c r="AC89" s="35"/>
      <c r="AD89" s="52">
        <f t="shared" si="6"/>
        <v>0</v>
      </c>
      <c r="AE89" s="35"/>
      <c r="AF89" s="35"/>
      <c r="AG89" s="35"/>
    </row>
    <row r="90" spans="1:33" ht="15.75" x14ac:dyDescent="0.25">
      <c r="A90" s="42"/>
      <c r="B90" s="108">
        <v>43221</v>
      </c>
      <c r="C90" s="37">
        <v>2057</v>
      </c>
      <c r="D90" s="37">
        <v>0</v>
      </c>
      <c r="E90" s="106">
        <f t="shared" si="5"/>
        <v>0</v>
      </c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92"/>
      <c r="T90" s="35"/>
      <c r="U90" s="35"/>
      <c r="V90" s="35"/>
      <c r="W90" s="35"/>
      <c r="X90" s="35"/>
      <c r="Y90" s="35"/>
      <c r="Z90" s="35"/>
      <c r="AA90" s="35"/>
      <c r="AB90" s="119"/>
      <c r="AC90" s="35"/>
      <c r="AD90" s="52">
        <f t="shared" si="6"/>
        <v>0</v>
      </c>
      <c r="AE90" s="35"/>
      <c r="AF90" s="35"/>
      <c r="AG90" s="35"/>
    </row>
    <row r="91" spans="1:33" ht="15.75" x14ac:dyDescent="0.25">
      <c r="A91" s="42"/>
      <c r="B91" s="108">
        <v>43252</v>
      </c>
      <c r="C91" s="37">
        <v>2249</v>
      </c>
      <c r="D91" s="37">
        <v>0</v>
      </c>
      <c r="E91" s="106">
        <f t="shared" si="5"/>
        <v>0</v>
      </c>
      <c r="F91" s="35"/>
      <c r="G91" s="35"/>
      <c r="H91" s="35"/>
      <c r="I91" s="35"/>
      <c r="J91" s="35"/>
      <c r="K91" s="35"/>
      <c r="L91" s="35"/>
      <c r="M91" s="93"/>
      <c r="N91" s="35"/>
      <c r="O91" s="35"/>
      <c r="P91" s="35"/>
      <c r="Q91" s="35"/>
      <c r="R91" s="35"/>
      <c r="S91" s="92"/>
      <c r="T91" s="35"/>
      <c r="U91" s="35"/>
      <c r="V91" s="35"/>
      <c r="W91" s="35"/>
      <c r="X91" s="35"/>
      <c r="Y91" s="35"/>
      <c r="Z91" s="35"/>
      <c r="AA91" s="35"/>
      <c r="AB91" s="119"/>
      <c r="AC91" s="35"/>
      <c r="AD91" s="52">
        <f t="shared" si="6"/>
        <v>0</v>
      </c>
      <c r="AE91" s="35"/>
      <c r="AF91" s="35"/>
      <c r="AG91" s="35"/>
    </row>
    <row r="92" spans="1:33" ht="15.75" x14ac:dyDescent="0.25">
      <c r="A92" s="42"/>
      <c r="B92" s="108">
        <v>43282</v>
      </c>
      <c r="C92" s="37">
        <v>2276</v>
      </c>
      <c r="D92" s="37">
        <v>2</v>
      </c>
      <c r="E92" s="106">
        <f t="shared" si="5"/>
        <v>0.87873462214411246</v>
      </c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92"/>
      <c r="T92" s="35"/>
      <c r="U92" s="35"/>
      <c r="V92" s="35"/>
      <c r="W92" s="35"/>
      <c r="X92" s="35"/>
      <c r="Y92" s="35"/>
      <c r="Z92" s="35"/>
      <c r="AA92" s="35"/>
      <c r="AB92" s="119"/>
      <c r="AC92" s="35"/>
      <c r="AD92" s="52">
        <f t="shared" si="6"/>
        <v>0.87873462214411246</v>
      </c>
      <c r="AE92" s="35"/>
      <c r="AF92" s="35"/>
      <c r="AG92" s="35"/>
    </row>
    <row r="93" spans="1:33" ht="15.75" x14ac:dyDescent="0.25">
      <c r="A93" s="42"/>
      <c r="B93" s="108">
        <v>43313</v>
      </c>
      <c r="C93" s="37">
        <v>2038</v>
      </c>
      <c r="D93" s="37">
        <v>0</v>
      </c>
      <c r="E93" s="106">
        <f t="shared" si="5"/>
        <v>0</v>
      </c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92"/>
      <c r="T93" s="35"/>
      <c r="U93" s="35"/>
      <c r="V93" s="35"/>
      <c r="W93" s="35"/>
      <c r="X93" s="35"/>
      <c r="Y93" s="35"/>
      <c r="Z93" s="35"/>
      <c r="AA93" s="35"/>
      <c r="AB93" s="119"/>
      <c r="AC93" s="35"/>
      <c r="AD93" s="52">
        <f t="shared" si="6"/>
        <v>0</v>
      </c>
      <c r="AE93" s="35"/>
      <c r="AF93" s="35"/>
      <c r="AG93" s="35"/>
    </row>
    <row r="94" spans="1:33" ht="15.75" x14ac:dyDescent="0.25">
      <c r="A94" s="42"/>
      <c r="B94" s="108">
        <v>43344</v>
      </c>
      <c r="C94" s="37">
        <v>2245</v>
      </c>
      <c r="D94" s="37">
        <v>0</v>
      </c>
      <c r="E94" s="106">
        <f t="shared" si="5"/>
        <v>0</v>
      </c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92"/>
      <c r="T94" s="35"/>
      <c r="U94" s="35"/>
      <c r="V94" s="35"/>
      <c r="W94" s="35"/>
      <c r="X94" s="35"/>
      <c r="Y94" s="35"/>
      <c r="Z94" s="35"/>
      <c r="AA94" s="35"/>
      <c r="AB94" s="119"/>
      <c r="AC94" s="35"/>
      <c r="AD94" s="52">
        <f t="shared" si="6"/>
        <v>0</v>
      </c>
      <c r="AE94" s="35"/>
      <c r="AF94" s="35"/>
      <c r="AG94" s="35"/>
    </row>
    <row r="95" spans="1:33" ht="15.75" x14ac:dyDescent="0.25">
      <c r="A95" s="42"/>
      <c r="B95" s="108">
        <v>43374</v>
      </c>
      <c r="C95" s="37">
        <v>2201</v>
      </c>
      <c r="D95" s="37">
        <v>1</v>
      </c>
      <c r="E95" s="106">
        <f t="shared" si="5"/>
        <v>0.45433893684688775</v>
      </c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92"/>
      <c r="T95" s="35"/>
      <c r="U95" s="35"/>
      <c r="V95" s="35"/>
      <c r="W95" s="35"/>
      <c r="X95" s="35"/>
      <c r="Y95" s="35"/>
      <c r="Z95" s="35"/>
      <c r="AA95" s="35"/>
      <c r="AB95" s="119"/>
      <c r="AC95" s="35"/>
      <c r="AD95" s="52">
        <f t="shared" si="6"/>
        <v>0.45433893684688775</v>
      </c>
      <c r="AE95" s="35"/>
      <c r="AF95" s="35"/>
      <c r="AG95" s="35"/>
    </row>
    <row r="96" spans="1:33" ht="15.75" x14ac:dyDescent="0.25">
      <c r="A96" s="42"/>
      <c r="B96" s="108">
        <v>43405</v>
      </c>
      <c r="C96" s="37">
        <v>2240</v>
      </c>
      <c r="D96" s="37">
        <v>0</v>
      </c>
      <c r="E96" s="106">
        <f t="shared" si="5"/>
        <v>0</v>
      </c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92"/>
      <c r="T96" s="35"/>
      <c r="U96" s="35"/>
      <c r="V96" s="35"/>
      <c r="W96" s="35"/>
      <c r="X96" s="35"/>
      <c r="Y96" s="35"/>
      <c r="Z96" s="35"/>
      <c r="AA96" s="35"/>
      <c r="AB96" s="119"/>
      <c r="AC96" s="35"/>
      <c r="AD96" s="52">
        <f t="shared" si="6"/>
        <v>0</v>
      </c>
      <c r="AE96" s="35"/>
      <c r="AF96" s="35"/>
      <c r="AG96" s="35"/>
    </row>
    <row r="97" spans="1:33" ht="15.75" x14ac:dyDescent="0.25">
      <c r="A97" s="42"/>
      <c r="B97" s="108">
        <v>43435</v>
      </c>
      <c r="C97" s="37">
        <v>2187</v>
      </c>
      <c r="D97" s="37">
        <v>1</v>
      </c>
      <c r="E97" s="106">
        <f t="shared" si="5"/>
        <v>0.45724737082761774</v>
      </c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92"/>
      <c r="T97" s="35"/>
      <c r="U97" s="35"/>
      <c r="V97" s="35"/>
      <c r="W97" s="35"/>
      <c r="X97" s="35"/>
      <c r="Y97" s="35"/>
      <c r="Z97" s="35"/>
      <c r="AA97" s="35"/>
      <c r="AB97" s="119"/>
      <c r="AC97" s="35"/>
      <c r="AD97" s="52">
        <f t="shared" si="6"/>
        <v>0.45724737082761774</v>
      </c>
      <c r="AE97" s="35"/>
      <c r="AF97" s="35"/>
      <c r="AG97" s="35"/>
    </row>
    <row r="98" spans="1:33" ht="15.75" x14ac:dyDescent="0.25">
      <c r="A98" s="42"/>
      <c r="B98" s="108">
        <v>43466</v>
      </c>
      <c r="C98" s="30">
        <v>2211</v>
      </c>
      <c r="D98" s="37">
        <v>1</v>
      </c>
      <c r="E98" s="106">
        <f t="shared" si="5"/>
        <v>0.45228403437358661</v>
      </c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92"/>
      <c r="T98" s="35"/>
      <c r="U98" s="35"/>
      <c r="V98" s="35"/>
      <c r="W98" s="35"/>
      <c r="X98" s="35"/>
      <c r="Y98" s="35"/>
      <c r="Z98" s="35"/>
      <c r="AA98" s="35"/>
      <c r="AB98" s="119"/>
      <c r="AC98" s="35"/>
      <c r="AD98" s="52">
        <f t="shared" si="6"/>
        <v>0.45228403437358661</v>
      </c>
      <c r="AE98" s="35"/>
      <c r="AF98" s="35"/>
      <c r="AG98" s="35"/>
    </row>
    <row r="99" spans="1:33" ht="15.75" x14ac:dyDescent="0.25">
      <c r="A99" s="42"/>
      <c r="B99" s="108">
        <v>43497</v>
      </c>
      <c r="C99" s="30">
        <v>2201</v>
      </c>
      <c r="D99" s="37">
        <v>0</v>
      </c>
      <c r="E99" s="106">
        <f t="shared" si="5"/>
        <v>0</v>
      </c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92"/>
      <c r="T99" s="35"/>
      <c r="U99" s="35"/>
      <c r="V99" s="35"/>
      <c r="W99" s="35"/>
      <c r="X99" s="35"/>
      <c r="Y99" s="35"/>
      <c r="Z99" s="35"/>
      <c r="AA99" s="35"/>
      <c r="AB99" s="119"/>
      <c r="AC99" s="35"/>
      <c r="AD99" s="52">
        <f t="shared" si="6"/>
        <v>0</v>
      </c>
      <c r="AE99" s="35"/>
      <c r="AF99" s="35"/>
      <c r="AG99" s="35"/>
    </row>
    <row r="100" spans="1:33" ht="15.75" x14ac:dyDescent="0.25">
      <c r="A100" s="42"/>
      <c r="B100" s="108">
        <v>43525</v>
      </c>
      <c r="C100" s="30">
        <v>1743</v>
      </c>
      <c r="D100" s="37">
        <v>0</v>
      </c>
      <c r="E100" s="106">
        <f t="shared" si="5"/>
        <v>0</v>
      </c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  <c r="R100" s="35"/>
      <c r="S100" s="92"/>
      <c r="T100" s="35"/>
      <c r="U100" s="35"/>
      <c r="V100" s="35"/>
      <c r="W100" s="35"/>
      <c r="X100" s="35"/>
      <c r="Y100" s="35"/>
      <c r="Z100" s="35"/>
      <c r="AA100" s="35"/>
      <c r="AB100" s="119"/>
      <c r="AC100" s="35"/>
      <c r="AD100" s="52">
        <f t="shared" si="6"/>
        <v>0</v>
      </c>
      <c r="AE100" s="35"/>
      <c r="AF100" s="35"/>
      <c r="AG100" s="35"/>
    </row>
    <row r="101" spans="1:33" ht="15.75" x14ac:dyDescent="0.25">
      <c r="A101" s="42"/>
      <c r="B101" s="108">
        <v>43556</v>
      </c>
      <c r="C101" s="30">
        <v>2057</v>
      </c>
      <c r="D101" s="37">
        <v>0</v>
      </c>
      <c r="E101" s="106">
        <f t="shared" si="5"/>
        <v>0</v>
      </c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  <c r="R101" s="35"/>
      <c r="S101" s="92"/>
      <c r="T101" s="35"/>
      <c r="U101" s="35"/>
      <c r="V101" s="35"/>
      <c r="W101" s="35"/>
      <c r="X101" s="35"/>
      <c r="Y101" s="35"/>
      <c r="Z101" s="35"/>
      <c r="AA101" s="35"/>
      <c r="AB101" s="119"/>
      <c r="AC101" s="35"/>
      <c r="AD101" s="52">
        <f t="shared" si="6"/>
        <v>0</v>
      </c>
      <c r="AE101" s="35"/>
      <c r="AF101" s="35"/>
      <c r="AG101" s="35"/>
    </row>
    <row r="102" spans="1:33" ht="15.75" x14ac:dyDescent="0.25">
      <c r="A102" s="42"/>
      <c r="B102" s="108">
        <v>43586</v>
      </c>
      <c r="C102" s="30">
        <v>2249</v>
      </c>
      <c r="D102" s="37">
        <v>2</v>
      </c>
      <c r="E102" s="106">
        <f t="shared" si="5"/>
        <v>0.88928412627834597</v>
      </c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92"/>
      <c r="T102" s="35"/>
      <c r="U102" s="35"/>
      <c r="V102" s="35"/>
      <c r="W102" s="35"/>
      <c r="X102" s="35"/>
      <c r="Y102" s="35"/>
      <c r="Z102" s="35"/>
      <c r="AA102" s="35"/>
      <c r="AB102" s="119"/>
      <c r="AC102" s="35"/>
      <c r="AD102" s="52">
        <f t="shared" si="6"/>
        <v>0.88928412627834597</v>
      </c>
      <c r="AE102" s="35"/>
      <c r="AF102" s="35"/>
      <c r="AG102" s="35"/>
    </row>
    <row r="103" spans="1:33" ht="15.75" x14ac:dyDescent="0.25">
      <c r="A103" s="42"/>
      <c r="B103" s="108">
        <v>43617</v>
      </c>
      <c r="C103" s="30">
        <v>2276</v>
      </c>
      <c r="D103" s="37">
        <v>0</v>
      </c>
      <c r="E103" s="106">
        <f t="shared" si="5"/>
        <v>0</v>
      </c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92"/>
      <c r="T103" s="35"/>
      <c r="U103" s="35"/>
      <c r="V103" s="35"/>
      <c r="W103" s="35"/>
      <c r="X103" s="35"/>
      <c r="Y103" s="35"/>
      <c r="Z103" s="35"/>
      <c r="AA103" s="35"/>
      <c r="AB103" s="119"/>
      <c r="AC103" s="35"/>
      <c r="AD103" s="52">
        <f t="shared" si="6"/>
        <v>0</v>
      </c>
      <c r="AE103" s="35"/>
      <c r="AF103" s="35"/>
      <c r="AG103" s="35"/>
    </row>
    <row r="104" spans="1:33" ht="15.75" x14ac:dyDescent="0.25">
      <c r="A104" s="42"/>
      <c r="B104" s="108">
        <v>43647</v>
      </c>
      <c r="C104" s="30">
        <v>2038</v>
      </c>
      <c r="D104" s="37">
        <v>0</v>
      </c>
      <c r="E104" s="106">
        <f t="shared" si="5"/>
        <v>0</v>
      </c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92"/>
      <c r="T104" s="35"/>
      <c r="U104" s="35"/>
      <c r="V104" s="35"/>
      <c r="W104" s="35"/>
      <c r="X104" s="35"/>
      <c r="Y104" s="35"/>
      <c r="Z104" s="35"/>
      <c r="AA104" s="35"/>
      <c r="AB104" s="119"/>
      <c r="AC104" s="35"/>
      <c r="AD104" s="52">
        <f t="shared" si="6"/>
        <v>0</v>
      </c>
      <c r="AE104" s="35"/>
      <c r="AF104" s="35"/>
      <c r="AG104" s="35"/>
    </row>
    <row r="105" spans="1:33" ht="15.75" x14ac:dyDescent="0.25">
      <c r="A105" s="42"/>
      <c r="B105" s="108">
        <v>43678</v>
      </c>
      <c r="C105" s="30">
        <v>2245</v>
      </c>
      <c r="D105" s="37">
        <v>2</v>
      </c>
      <c r="E105" s="106">
        <f t="shared" si="5"/>
        <v>0.89086859688195996</v>
      </c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92"/>
      <c r="T105" s="35"/>
      <c r="U105" s="35"/>
      <c r="V105" s="35"/>
      <c r="W105" s="35"/>
      <c r="X105" s="35"/>
      <c r="Y105" s="35"/>
      <c r="Z105" s="35"/>
      <c r="AA105" s="35"/>
      <c r="AB105" s="119"/>
      <c r="AC105" s="35"/>
      <c r="AD105" s="52">
        <f t="shared" si="6"/>
        <v>0.89086859688195996</v>
      </c>
      <c r="AE105" s="35"/>
      <c r="AF105" s="35"/>
      <c r="AG105" s="35"/>
    </row>
    <row r="106" spans="1:33" ht="15.75" x14ac:dyDescent="0.25">
      <c r="A106" s="42"/>
      <c r="B106" s="108">
        <v>43709</v>
      </c>
      <c r="C106" s="30">
        <v>2201</v>
      </c>
      <c r="D106" s="37">
        <v>1</v>
      </c>
      <c r="E106" s="106">
        <f t="shared" si="5"/>
        <v>0.45433893684688775</v>
      </c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  <c r="R106" s="35"/>
      <c r="S106" s="92"/>
      <c r="T106" s="35"/>
      <c r="U106" s="35"/>
      <c r="V106" s="35"/>
      <c r="W106" s="35"/>
      <c r="X106" s="35"/>
      <c r="Y106" s="35"/>
      <c r="Z106" s="35"/>
      <c r="AA106" s="35"/>
      <c r="AB106" s="119"/>
      <c r="AC106" s="35"/>
      <c r="AD106" s="52">
        <f t="shared" si="6"/>
        <v>0.45433893684688775</v>
      </c>
      <c r="AE106" s="35"/>
      <c r="AF106" s="35"/>
      <c r="AG106" s="35"/>
    </row>
    <row r="107" spans="1:33" ht="15.75" x14ac:dyDescent="0.25">
      <c r="A107" s="42"/>
      <c r="B107" s="108">
        <v>43739</v>
      </c>
      <c r="C107" s="30">
        <v>1743</v>
      </c>
      <c r="D107" s="37">
        <v>0</v>
      </c>
      <c r="E107" s="106">
        <f t="shared" si="5"/>
        <v>0</v>
      </c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5"/>
      <c r="Q107" s="35"/>
      <c r="R107" s="35"/>
      <c r="S107" s="92"/>
      <c r="T107" s="35"/>
      <c r="U107" s="35"/>
      <c r="V107" s="35"/>
      <c r="W107" s="35"/>
      <c r="X107" s="35"/>
      <c r="Y107" s="35"/>
      <c r="Z107" s="35"/>
      <c r="AA107" s="35"/>
      <c r="AB107" s="119"/>
      <c r="AC107" s="35"/>
      <c r="AD107" s="52">
        <f t="shared" si="6"/>
        <v>0</v>
      </c>
      <c r="AE107" s="35"/>
      <c r="AF107" s="35"/>
      <c r="AG107" s="35"/>
    </row>
    <row r="108" spans="1:33" ht="15.75" x14ac:dyDescent="0.25">
      <c r="A108" s="42"/>
      <c r="B108" s="108">
        <v>43770</v>
      </c>
      <c r="C108" s="30">
        <v>2057</v>
      </c>
      <c r="D108" s="37">
        <v>0</v>
      </c>
      <c r="E108" s="106">
        <f t="shared" si="5"/>
        <v>0</v>
      </c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92"/>
      <c r="T108" s="35"/>
      <c r="U108" s="35"/>
      <c r="V108" s="35"/>
      <c r="W108" s="35"/>
      <c r="X108" s="35"/>
      <c r="Y108" s="35"/>
      <c r="Z108" s="35"/>
      <c r="AA108" s="35"/>
      <c r="AB108" s="119"/>
      <c r="AC108" s="35"/>
      <c r="AD108" s="52">
        <f t="shared" si="6"/>
        <v>0</v>
      </c>
      <c r="AE108" s="35"/>
      <c r="AF108" s="35"/>
      <c r="AG108" s="35"/>
    </row>
    <row r="109" spans="1:33" ht="15.75" x14ac:dyDescent="0.25">
      <c r="A109" s="42"/>
      <c r="B109" s="108">
        <v>43800</v>
      </c>
      <c r="C109" s="30">
        <v>2371</v>
      </c>
      <c r="D109" s="30">
        <v>0</v>
      </c>
      <c r="E109" s="106">
        <f t="shared" si="5"/>
        <v>0</v>
      </c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  <c r="S109" s="92"/>
      <c r="T109" s="35"/>
      <c r="U109" s="35"/>
      <c r="V109" s="35"/>
      <c r="W109" s="35"/>
      <c r="X109" s="35"/>
      <c r="Y109" s="35"/>
      <c r="Z109" s="35"/>
      <c r="AA109" s="35"/>
      <c r="AB109" s="119"/>
      <c r="AC109" s="35"/>
      <c r="AD109" s="52">
        <f t="shared" si="6"/>
        <v>0</v>
      </c>
      <c r="AE109" s="35"/>
      <c r="AF109" s="35"/>
      <c r="AG109" s="35"/>
    </row>
    <row r="110" spans="1:33" ht="15.75" x14ac:dyDescent="0.25">
      <c r="A110" s="42"/>
      <c r="B110" s="108">
        <v>43831</v>
      </c>
      <c r="C110" s="30">
        <v>1842</v>
      </c>
      <c r="D110" s="30">
        <v>0</v>
      </c>
      <c r="E110" s="106">
        <f t="shared" si="5"/>
        <v>0</v>
      </c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R110" s="35"/>
      <c r="S110" s="92"/>
      <c r="T110" s="35"/>
      <c r="U110" s="35"/>
      <c r="V110" s="35"/>
      <c r="W110" s="35"/>
      <c r="X110" s="35"/>
      <c r="Y110" s="35"/>
      <c r="Z110" s="35"/>
      <c r="AA110" s="35"/>
      <c r="AB110" s="119"/>
      <c r="AC110" s="35"/>
      <c r="AD110" s="52">
        <f t="shared" si="6"/>
        <v>0</v>
      </c>
      <c r="AE110" s="35"/>
      <c r="AF110" s="35"/>
      <c r="AG110" s="35"/>
    </row>
    <row r="111" spans="1:33" ht="15.75" x14ac:dyDescent="0.25">
      <c r="A111" s="42"/>
      <c r="B111" s="108">
        <v>43862</v>
      </c>
      <c r="C111" s="30">
        <v>1000</v>
      </c>
      <c r="D111" s="30">
        <v>1</v>
      </c>
      <c r="E111" s="106">
        <f t="shared" si="5"/>
        <v>1</v>
      </c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92"/>
      <c r="T111" s="35"/>
      <c r="U111" s="35"/>
      <c r="V111" s="35"/>
      <c r="W111" s="35"/>
      <c r="X111" s="35"/>
      <c r="Y111" s="35"/>
      <c r="Z111" s="35"/>
      <c r="AA111" s="35"/>
      <c r="AB111" s="119"/>
      <c r="AC111" s="35"/>
      <c r="AD111" s="52">
        <f t="shared" si="6"/>
        <v>1</v>
      </c>
      <c r="AE111" s="35"/>
      <c r="AF111" s="35"/>
      <c r="AG111" s="35"/>
    </row>
    <row r="112" spans="1:33" ht="15.75" x14ac:dyDescent="0.25">
      <c r="A112" s="42"/>
      <c r="B112" s="108">
        <v>43891</v>
      </c>
      <c r="C112" s="30">
        <v>900</v>
      </c>
      <c r="D112" s="30">
        <v>0</v>
      </c>
      <c r="E112" s="106">
        <f t="shared" si="5"/>
        <v>0</v>
      </c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92"/>
      <c r="T112" s="35"/>
      <c r="U112" s="35"/>
      <c r="V112" s="35"/>
      <c r="W112" s="35"/>
      <c r="X112" s="35"/>
      <c r="Y112" s="35"/>
      <c r="Z112" s="35"/>
      <c r="AA112" s="35"/>
      <c r="AB112" s="119"/>
      <c r="AC112" s="35"/>
      <c r="AD112" s="52">
        <f t="shared" si="6"/>
        <v>0</v>
      </c>
      <c r="AE112" s="35"/>
      <c r="AF112" s="35"/>
      <c r="AG112" s="35"/>
    </row>
    <row r="113" spans="1:33" ht="15.75" x14ac:dyDescent="0.25">
      <c r="A113" s="42"/>
      <c r="B113" s="108">
        <v>43922</v>
      </c>
      <c r="C113" s="30">
        <v>200</v>
      </c>
      <c r="D113" s="30">
        <v>0</v>
      </c>
      <c r="E113" s="106">
        <f t="shared" si="5"/>
        <v>0</v>
      </c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92"/>
      <c r="T113" s="35"/>
      <c r="U113" s="35"/>
      <c r="V113" s="35"/>
      <c r="W113" s="35"/>
      <c r="X113" s="35"/>
      <c r="Y113" s="35"/>
      <c r="Z113" s="35"/>
      <c r="AA113" s="35"/>
      <c r="AB113" s="119"/>
      <c r="AC113" s="35"/>
      <c r="AD113" s="52">
        <f t="shared" si="6"/>
        <v>0</v>
      </c>
      <c r="AE113" s="35"/>
      <c r="AF113" s="35"/>
      <c r="AG113" s="35"/>
    </row>
    <row r="114" spans="1:33" ht="15.75" x14ac:dyDescent="0.25">
      <c r="A114" s="42"/>
      <c r="B114" s="108">
        <v>43952</v>
      </c>
      <c r="C114" s="30">
        <v>150</v>
      </c>
      <c r="D114" s="30">
        <v>0</v>
      </c>
      <c r="E114" s="106">
        <f t="shared" si="5"/>
        <v>0</v>
      </c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R114" s="35"/>
      <c r="S114" s="92"/>
      <c r="T114" s="35"/>
      <c r="U114" s="35"/>
      <c r="V114" s="35"/>
      <c r="W114" s="35"/>
      <c r="X114" s="35"/>
      <c r="Y114" s="35"/>
      <c r="Z114" s="35"/>
      <c r="AA114" s="35"/>
      <c r="AB114" s="119"/>
      <c r="AC114" s="35"/>
      <c r="AD114" s="52">
        <f t="shared" si="6"/>
        <v>0</v>
      </c>
      <c r="AE114" s="35"/>
      <c r="AF114" s="35"/>
      <c r="AG114" s="35"/>
    </row>
    <row r="115" spans="1:33" ht="15.75" x14ac:dyDescent="0.25">
      <c r="A115" s="42"/>
      <c r="B115" s="108">
        <v>43983</v>
      </c>
      <c r="C115" s="30">
        <v>102</v>
      </c>
      <c r="D115" s="30">
        <v>0</v>
      </c>
      <c r="E115" s="106">
        <f t="shared" ref="E115:E205" si="7">IF(C115=0,"",IF(C115="",IF(D115="",IF(D115=0,"",""),D115*1000/C115),D115*1000/C115))</f>
        <v>0</v>
      </c>
      <c r="F115" s="35"/>
      <c r="G115" s="35"/>
      <c r="H115" s="35"/>
      <c r="I115" s="35"/>
      <c r="J115" s="35"/>
      <c r="K115" s="35"/>
      <c r="L115" s="35"/>
      <c r="M115" s="35"/>
      <c r="N115" s="35"/>
      <c r="O115" s="35"/>
      <c r="P115" s="35"/>
      <c r="Q115" s="35"/>
      <c r="R115" s="35"/>
      <c r="S115" s="92"/>
      <c r="T115" s="35"/>
      <c r="U115" s="35"/>
      <c r="V115" s="35"/>
      <c r="W115" s="35"/>
      <c r="X115" s="35"/>
      <c r="Y115" s="35"/>
      <c r="Z115" s="35"/>
      <c r="AA115" s="35"/>
      <c r="AB115" s="119"/>
      <c r="AC115" s="35"/>
      <c r="AD115" s="52">
        <f t="shared" ref="AD115:AD145" si="8">IF(D115="","",IF(ISERROR(E115),"",E115))</f>
        <v>0</v>
      </c>
      <c r="AE115" s="35"/>
      <c r="AF115" s="35"/>
      <c r="AG115" s="35"/>
    </row>
    <row r="116" spans="1:33" ht="15.75" x14ac:dyDescent="0.25">
      <c r="A116" s="42"/>
      <c r="B116" s="108">
        <v>44013</v>
      </c>
      <c r="C116" s="30">
        <v>300</v>
      </c>
      <c r="D116" s="30">
        <v>0</v>
      </c>
      <c r="E116" s="106">
        <f t="shared" si="7"/>
        <v>0</v>
      </c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92"/>
      <c r="T116" s="35"/>
      <c r="U116" s="35"/>
      <c r="V116" s="35"/>
      <c r="W116" s="35"/>
      <c r="X116" s="35"/>
      <c r="Y116" s="35"/>
      <c r="Z116" s="35"/>
      <c r="AA116" s="35"/>
      <c r="AB116" s="119"/>
      <c r="AC116" s="35"/>
      <c r="AD116" s="52">
        <f t="shared" si="8"/>
        <v>0</v>
      </c>
      <c r="AE116" s="35"/>
      <c r="AF116" s="35"/>
      <c r="AG116" s="35"/>
    </row>
    <row r="117" spans="1:33" ht="15.75" x14ac:dyDescent="0.25">
      <c r="A117" s="42"/>
      <c r="B117" s="108">
        <v>44044</v>
      </c>
      <c r="C117" s="30">
        <v>302</v>
      </c>
      <c r="D117" s="30">
        <v>0</v>
      </c>
      <c r="E117" s="106">
        <f t="shared" si="7"/>
        <v>0</v>
      </c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92"/>
      <c r="T117" s="35"/>
      <c r="U117" s="35"/>
      <c r="V117" s="35"/>
      <c r="W117" s="35"/>
      <c r="X117" s="35"/>
      <c r="Y117" s="35"/>
      <c r="Z117" s="35"/>
      <c r="AA117" s="35"/>
      <c r="AB117" s="119"/>
      <c r="AC117" s="35"/>
      <c r="AD117" s="52">
        <f t="shared" si="8"/>
        <v>0</v>
      </c>
      <c r="AE117" s="35"/>
      <c r="AF117" s="35"/>
      <c r="AG117" s="35"/>
    </row>
    <row r="118" spans="1:33" ht="15.75" x14ac:dyDescent="0.25">
      <c r="A118" s="42"/>
      <c r="B118" s="108">
        <v>44075</v>
      </c>
      <c r="C118" s="30">
        <v>500</v>
      </c>
      <c r="D118" s="30">
        <v>0</v>
      </c>
      <c r="E118" s="106">
        <f t="shared" si="7"/>
        <v>0</v>
      </c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92"/>
      <c r="T118" s="35"/>
      <c r="U118" s="35"/>
      <c r="V118" s="35"/>
      <c r="W118" s="35"/>
      <c r="X118" s="35"/>
      <c r="Y118" s="35"/>
      <c r="Z118" s="35"/>
      <c r="AA118" s="35"/>
      <c r="AB118" s="119"/>
      <c r="AC118" s="35"/>
      <c r="AD118" s="52">
        <f t="shared" si="8"/>
        <v>0</v>
      </c>
      <c r="AE118" s="35"/>
      <c r="AF118" s="35"/>
      <c r="AG118" s="35"/>
    </row>
    <row r="119" spans="1:33" ht="15.75" x14ac:dyDescent="0.25">
      <c r="A119" s="42"/>
      <c r="B119" s="108">
        <v>44105</v>
      </c>
      <c r="C119" s="30">
        <v>603</v>
      </c>
      <c r="D119" s="30">
        <v>0</v>
      </c>
      <c r="E119" s="106">
        <f t="shared" si="7"/>
        <v>0</v>
      </c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92"/>
      <c r="T119" s="35"/>
      <c r="U119" s="35"/>
      <c r="V119" s="35"/>
      <c r="W119" s="35"/>
      <c r="X119" s="35"/>
      <c r="Y119" s="35"/>
      <c r="Z119" s="35"/>
      <c r="AA119" s="35"/>
      <c r="AB119" s="119"/>
      <c r="AC119" s="35"/>
      <c r="AD119" s="52">
        <f t="shared" si="8"/>
        <v>0</v>
      </c>
      <c r="AE119" s="35"/>
      <c r="AF119" s="35"/>
      <c r="AG119" s="35"/>
    </row>
    <row r="120" spans="1:33" ht="15.75" x14ac:dyDescent="0.25">
      <c r="A120" s="42"/>
      <c r="B120" s="108">
        <v>44136</v>
      </c>
      <c r="C120" s="30">
        <v>700</v>
      </c>
      <c r="D120" s="30">
        <v>1</v>
      </c>
      <c r="E120" s="106">
        <f t="shared" si="7"/>
        <v>1.4285714285714286</v>
      </c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92"/>
      <c r="T120" s="35"/>
      <c r="U120" s="35"/>
      <c r="V120" s="35"/>
      <c r="W120" s="35"/>
      <c r="X120" s="35"/>
      <c r="Y120" s="35"/>
      <c r="Z120" s="35"/>
      <c r="AA120" s="35"/>
      <c r="AB120" s="119"/>
      <c r="AC120" s="35"/>
      <c r="AD120" s="52">
        <f t="shared" si="8"/>
        <v>1.4285714285714286</v>
      </c>
      <c r="AE120" s="35"/>
      <c r="AF120" s="35"/>
      <c r="AG120" s="35"/>
    </row>
    <row r="121" spans="1:33" ht="15.75" x14ac:dyDescent="0.25">
      <c r="A121" s="42"/>
      <c r="B121" s="108">
        <v>44166</v>
      </c>
      <c r="C121" s="30">
        <v>1000</v>
      </c>
      <c r="D121" s="30">
        <v>1</v>
      </c>
      <c r="E121" s="106">
        <f t="shared" si="7"/>
        <v>1</v>
      </c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92"/>
      <c r="T121" s="35"/>
      <c r="U121" s="35"/>
      <c r="V121" s="35"/>
      <c r="W121" s="35"/>
      <c r="X121" s="35"/>
      <c r="Y121" s="35"/>
      <c r="Z121" s="35"/>
      <c r="AA121" s="35"/>
      <c r="AB121" s="119"/>
      <c r="AC121" s="35"/>
      <c r="AD121" s="52">
        <f t="shared" si="8"/>
        <v>1</v>
      </c>
      <c r="AE121" s="35"/>
      <c r="AF121" s="35"/>
      <c r="AG121" s="35"/>
    </row>
    <row r="122" spans="1:33" ht="15.75" x14ac:dyDescent="0.25">
      <c r="A122" s="42"/>
      <c r="B122" s="108">
        <v>44197</v>
      </c>
      <c r="C122" s="30">
        <v>1842</v>
      </c>
      <c r="D122" s="30">
        <v>2</v>
      </c>
      <c r="E122" s="106">
        <f t="shared" si="7"/>
        <v>1.0857763300760044</v>
      </c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92"/>
      <c r="T122" s="35"/>
      <c r="U122" s="35"/>
      <c r="V122" s="35"/>
      <c r="W122" s="35"/>
      <c r="X122" s="35"/>
      <c r="Y122" s="35"/>
      <c r="Z122" s="35"/>
      <c r="AA122" s="35"/>
      <c r="AB122" s="119"/>
      <c r="AC122" s="35"/>
      <c r="AD122" s="52">
        <f t="shared" si="8"/>
        <v>1.0857763300760044</v>
      </c>
      <c r="AE122" s="35"/>
      <c r="AF122" s="35"/>
      <c r="AG122" s="35"/>
    </row>
    <row r="123" spans="1:33" ht="15.75" x14ac:dyDescent="0.25">
      <c r="A123" s="42"/>
      <c r="B123" s="108">
        <v>44228</v>
      </c>
      <c r="C123" s="30">
        <v>1803</v>
      </c>
      <c r="D123" s="30">
        <v>1</v>
      </c>
      <c r="E123" s="106">
        <f t="shared" si="7"/>
        <v>0.55463117027176922</v>
      </c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92"/>
      <c r="T123" s="35"/>
      <c r="U123" s="35"/>
      <c r="V123" s="35"/>
      <c r="W123" s="35"/>
      <c r="X123" s="35"/>
      <c r="Y123" s="35"/>
      <c r="Z123" s="35"/>
      <c r="AA123" s="35"/>
      <c r="AB123" s="119"/>
      <c r="AC123" s="35"/>
      <c r="AD123" s="52">
        <f t="shared" si="8"/>
        <v>0.55463117027176922</v>
      </c>
      <c r="AE123" s="35"/>
      <c r="AF123" s="35"/>
      <c r="AG123" s="35"/>
    </row>
    <row r="124" spans="1:33" ht="15.75" x14ac:dyDescent="0.25">
      <c r="A124" s="42"/>
      <c r="B124" s="108">
        <v>44256</v>
      </c>
      <c r="C124" s="30">
        <v>1850</v>
      </c>
      <c r="D124" s="30">
        <v>0</v>
      </c>
      <c r="E124" s="106">
        <f t="shared" si="7"/>
        <v>0</v>
      </c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92"/>
      <c r="T124" s="35"/>
      <c r="U124" s="35"/>
      <c r="V124" s="35"/>
      <c r="W124" s="35"/>
      <c r="X124" s="35"/>
      <c r="Y124" s="35"/>
      <c r="Z124" s="35"/>
      <c r="AA124" s="35"/>
      <c r="AB124" s="119"/>
      <c r="AC124" s="35"/>
      <c r="AD124" s="52">
        <f t="shared" si="8"/>
        <v>0</v>
      </c>
      <c r="AE124" s="35"/>
      <c r="AF124" s="35"/>
      <c r="AG124" s="35"/>
    </row>
    <row r="125" spans="1:33" ht="15.75" x14ac:dyDescent="0.25">
      <c r="A125" s="42"/>
      <c r="B125" s="108">
        <v>44287</v>
      </c>
      <c r="C125" s="30">
        <v>1700</v>
      </c>
      <c r="D125" s="30">
        <v>0</v>
      </c>
      <c r="E125" s="106">
        <f t="shared" si="7"/>
        <v>0</v>
      </c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92"/>
      <c r="T125" s="35"/>
      <c r="U125" s="35"/>
      <c r="V125" s="35"/>
      <c r="W125" s="35"/>
      <c r="X125" s="35"/>
      <c r="Y125" s="35"/>
      <c r="Z125" s="35"/>
      <c r="AA125" s="35"/>
      <c r="AB125" s="119"/>
      <c r="AC125" s="35"/>
      <c r="AD125" s="52">
        <f t="shared" si="8"/>
        <v>0</v>
      </c>
      <c r="AE125" s="35"/>
      <c r="AF125" s="35"/>
      <c r="AG125" s="35"/>
    </row>
    <row r="126" spans="1:33" ht="15.75" x14ac:dyDescent="0.25">
      <c r="A126" s="42"/>
      <c r="B126" s="108">
        <v>44317</v>
      </c>
      <c r="C126" s="30">
        <v>2641</v>
      </c>
      <c r="D126" s="30">
        <v>0</v>
      </c>
      <c r="E126" s="106">
        <f t="shared" si="7"/>
        <v>0</v>
      </c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92"/>
      <c r="T126" s="35"/>
      <c r="U126" s="35"/>
      <c r="V126" s="35"/>
      <c r="W126" s="35"/>
      <c r="X126" s="35"/>
      <c r="Y126" s="35"/>
      <c r="Z126" s="35"/>
      <c r="AA126" s="35"/>
      <c r="AB126" s="119"/>
      <c r="AC126" s="35"/>
      <c r="AD126" s="52">
        <f t="shared" si="8"/>
        <v>0</v>
      </c>
      <c r="AE126" s="35"/>
      <c r="AF126" s="35"/>
      <c r="AG126" s="35"/>
    </row>
    <row r="127" spans="1:33" ht="15.75" x14ac:dyDescent="0.25">
      <c r="A127" s="42"/>
      <c r="B127" s="108">
        <v>44348</v>
      </c>
      <c r="C127" s="30">
        <v>2607</v>
      </c>
      <c r="D127" s="30">
        <v>1</v>
      </c>
      <c r="E127" s="106">
        <f t="shared" si="7"/>
        <v>0.3835826620636747</v>
      </c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92"/>
      <c r="T127" s="35"/>
      <c r="U127" s="35"/>
      <c r="V127" s="35"/>
      <c r="W127" s="35"/>
      <c r="X127" s="35"/>
      <c r="Y127" s="35"/>
      <c r="Z127" s="35"/>
      <c r="AA127" s="35"/>
      <c r="AB127" s="119"/>
      <c r="AC127" s="35"/>
      <c r="AD127" s="52">
        <f t="shared" si="8"/>
        <v>0.3835826620636747</v>
      </c>
      <c r="AE127" s="35"/>
      <c r="AF127" s="35"/>
      <c r="AG127" s="35"/>
    </row>
    <row r="128" spans="1:33" ht="15.75" x14ac:dyDescent="0.25">
      <c r="A128" s="42"/>
      <c r="B128" s="108">
        <v>44378</v>
      </c>
      <c r="C128" s="30">
        <v>2637</v>
      </c>
      <c r="D128" s="30">
        <v>0</v>
      </c>
      <c r="E128" s="106">
        <f t="shared" si="7"/>
        <v>0</v>
      </c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92"/>
      <c r="T128" s="35"/>
      <c r="U128" s="35"/>
      <c r="V128" s="35"/>
      <c r="W128" s="35"/>
      <c r="X128" s="35"/>
      <c r="Y128" s="35"/>
      <c r="Z128" s="35"/>
      <c r="AA128" s="35"/>
      <c r="AB128" s="119"/>
      <c r="AC128" s="35"/>
      <c r="AD128" s="52">
        <f t="shared" si="8"/>
        <v>0</v>
      </c>
      <c r="AE128" s="35"/>
      <c r="AF128" s="35"/>
      <c r="AG128" s="35"/>
    </row>
    <row r="129" spans="1:33" ht="15.75" x14ac:dyDescent="0.25">
      <c r="A129" s="42"/>
      <c r="B129" s="108">
        <v>44409</v>
      </c>
      <c r="C129" s="30">
        <v>2463</v>
      </c>
      <c r="D129" s="30">
        <v>0</v>
      </c>
      <c r="E129" s="106">
        <f t="shared" si="7"/>
        <v>0</v>
      </c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92"/>
      <c r="T129" s="35"/>
      <c r="U129" s="35"/>
      <c r="V129" s="35"/>
      <c r="W129" s="35"/>
      <c r="X129" s="35"/>
      <c r="Y129" s="35"/>
      <c r="Z129" s="35"/>
      <c r="AA129" s="35"/>
      <c r="AB129" s="119"/>
      <c r="AC129" s="35"/>
      <c r="AD129" s="52">
        <f t="shared" si="8"/>
        <v>0</v>
      </c>
      <c r="AE129" s="35"/>
      <c r="AF129" s="35"/>
      <c r="AG129" s="35"/>
    </row>
    <row r="130" spans="1:33" ht="15.75" x14ac:dyDescent="0.25">
      <c r="A130" s="42"/>
      <c r="B130" s="108">
        <v>44440</v>
      </c>
      <c r="C130" s="30">
        <v>2716</v>
      </c>
      <c r="D130" s="30">
        <v>1</v>
      </c>
      <c r="E130" s="106">
        <f t="shared" si="7"/>
        <v>0.36818851251840945</v>
      </c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92"/>
      <c r="T130" s="35"/>
      <c r="U130" s="35"/>
      <c r="V130" s="35"/>
      <c r="W130" s="35"/>
      <c r="X130" s="35"/>
      <c r="Y130" s="35"/>
      <c r="Z130" s="35"/>
      <c r="AA130" s="35"/>
      <c r="AB130" s="119"/>
      <c r="AC130" s="35"/>
      <c r="AD130" s="52">
        <f t="shared" si="8"/>
        <v>0.36818851251840945</v>
      </c>
      <c r="AE130" s="35"/>
      <c r="AF130" s="35"/>
      <c r="AG130" s="35"/>
    </row>
    <row r="131" spans="1:33" ht="15.75" x14ac:dyDescent="0.25">
      <c r="A131" s="42"/>
      <c r="B131" s="108">
        <v>44470</v>
      </c>
      <c r="C131" s="30">
        <v>3141</v>
      </c>
      <c r="D131" s="30">
        <v>1</v>
      </c>
      <c r="E131" s="106">
        <f t="shared" si="7"/>
        <v>0.31836994587710921</v>
      </c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92"/>
      <c r="T131" s="35"/>
      <c r="U131" s="35"/>
      <c r="V131" s="35"/>
      <c r="W131" s="35"/>
      <c r="X131" s="35"/>
      <c r="Y131" s="35"/>
      <c r="Z131" s="35"/>
      <c r="AA131" s="35"/>
      <c r="AB131" s="119"/>
      <c r="AC131" s="35"/>
      <c r="AD131" s="52">
        <f t="shared" si="8"/>
        <v>0.31836994587710921</v>
      </c>
      <c r="AE131" s="35"/>
      <c r="AF131" s="35"/>
      <c r="AG131" s="35"/>
    </row>
    <row r="132" spans="1:33" ht="15.75" x14ac:dyDescent="0.25">
      <c r="A132" s="42"/>
      <c r="B132" s="108">
        <v>44501</v>
      </c>
      <c r="C132" s="30">
        <v>3167</v>
      </c>
      <c r="D132" s="30">
        <v>0</v>
      </c>
      <c r="E132" s="106">
        <f t="shared" si="7"/>
        <v>0</v>
      </c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92"/>
      <c r="T132" s="35"/>
      <c r="U132" s="35"/>
      <c r="V132" s="35"/>
      <c r="W132" s="35"/>
      <c r="X132" s="35"/>
      <c r="Y132" s="35"/>
      <c r="Z132" s="35"/>
      <c r="AA132" s="35"/>
      <c r="AB132" s="119"/>
      <c r="AC132" s="35"/>
      <c r="AD132" s="52">
        <f t="shared" si="8"/>
        <v>0</v>
      </c>
      <c r="AE132" s="35"/>
      <c r="AF132" s="35"/>
      <c r="AG132" s="35"/>
    </row>
    <row r="133" spans="1:33" ht="15.75" x14ac:dyDescent="0.25">
      <c r="A133" s="35"/>
      <c r="B133" s="108">
        <v>44531</v>
      </c>
      <c r="C133" s="30">
        <v>3047</v>
      </c>
      <c r="D133" s="30">
        <v>1</v>
      </c>
      <c r="E133" s="106">
        <f t="shared" si="7"/>
        <v>0.32819166393173616</v>
      </c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92"/>
      <c r="T133" s="35"/>
      <c r="U133" s="35"/>
      <c r="V133" s="35"/>
      <c r="W133" s="35"/>
      <c r="X133" s="35"/>
      <c r="Y133" s="35"/>
      <c r="Z133" s="35"/>
      <c r="AA133" s="35"/>
      <c r="AB133" s="119"/>
      <c r="AC133" s="35"/>
      <c r="AD133" s="52">
        <f t="shared" si="8"/>
        <v>0.32819166393173616</v>
      </c>
      <c r="AE133" s="35"/>
      <c r="AF133" s="35"/>
      <c r="AG133" s="35"/>
    </row>
    <row r="134" spans="1:33" ht="15.75" x14ac:dyDescent="0.25">
      <c r="A134" s="35"/>
      <c r="B134" s="108">
        <v>44562</v>
      </c>
      <c r="C134" s="30">
        <v>3000</v>
      </c>
      <c r="D134" s="30">
        <v>1</v>
      </c>
      <c r="E134" s="106">
        <f t="shared" si="7"/>
        <v>0.33333333333333331</v>
      </c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92"/>
      <c r="T134" s="35"/>
      <c r="U134" s="35"/>
      <c r="V134" s="35"/>
      <c r="W134" s="35"/>
      <c r="X134" s="35"/>
      <c r="Y134" s="35"/>
      <c r="Z134" s="35"/>
      <c r="AA134" s="35"/>
      <c r="AB134" s="119"/>
      <c r="AC134" s="35"/>
      <c r="AD134" s="52">
        <f t="shared" si="8"/>
        <v>0.33333333333333331</v>
      </c>
      <c r="AE134" s="35"/>
      <c r="AF134" s="35"/>
      <c r="AG134" s="35"/>
    </row>
    <row r="135" spans="1:33" ht="15.75" x14ac:dyDescent="0.25">
      <c r="A135" s="35"/>
      <c r="B135" s="108">
        <v>44593</v>
      </c>
      <c r="C135" s="30">
        <v>2845.2</v>
      </c>
      <c r="D135" s="30">
        <v>2</v>
      </c>
      <c r="E135" s="106">
        <f t="shared" si="7"/>
        <v>0.70293828201883879</v>
      </c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92"/>
      <c r="T135" s="35"/>
      <c r="U135" s="35"/>
      <c r="V135" s="35"/>
      <c r="W135" s="35"/>
      <c r="X135" s="35"/>
      <c r="Y135" s="35"/>
      <c r="Z135" s="35"/>
      <c r="AA135" s="35"/>
      <c r="AB135" s="119"/>
      <c r="AC135" s="35"/>
      <c r="AD135" s="52">
        <f t="shared" si="8"/>
        <v>0.70293828201883879</v>
      </c>
      <c r="AE135" s="35"/>
      <c r="AF135" s="35"/>
      <c r="AG135" s="35"/>
    </row>
    <row r="136" spans="1:33" ht="15.75" x14ac:dyDescent="0.25">
      <c r="A136" s="35"/>
      <c r="B136" s="108">
        <v>44621</v>
      </c>
      <c r="C136" s="30">
        <v>2210.4</v>
      </c>
      <c r="D136" s="30">
        <v>0</v>
      </c>
      <c r="E136" s="106">
        <f t="shared" si="7"/>
        <v>0</v>
      </c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92"/>
      <c r="T136" s="35"/>
      <c r="U136" s="35"/>
      <c r="V136" s="35"/>
      <c r="W136" s="35"/>
      <c r="X136" s="35"/>
      <c r="Y136" s="35"/>
      <c r="Z136" s="35"/>
      <c r="AA136" s="35"/>
      <c r="AB136" s="119"/>
      <c r="AC136" s="35"/>
      <c r="AD136" s="52">
        <f t="shared" si="8"/>
        <v>0</v>
      </c>
      <c r="AE136" s="35"/>
      <c r="AF136" s="35"/>
      <c r="AG136" s="35"/>
    </row>
    <row r="137" spans="1:33" ht="15.75" x14ac:dyDescent="0.25">
      <c r="A137" s="35"/>
      <c r="B137" s="108">
        <v>44652</v>
      </c>
      <c r="C137" s="30">
        <v>2163.6</v>
      </c>
      <c r="D137" s="30">
        <v>1</v>
      </c>
      <c r="E137" s="106">
        <f t="shared" si="7"/>
        <v>0.46219264189314108</v>
      </c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92"/>
      <c r="T137" s="35"/>
      <c r="U137" s="35"/>
      <c r="V137" s="35"/>
      <c r="W137" s="35"/>
      <c r="X137" s="35"/>
      <c r="Y137" s="35"/>
      <c r="Z137" s="35"/>
      <c r="AA137" s="35"/>
      <c r="AB137" s="119"/>
      <c r="AC137" s="35"/>
      <c r="AD137" s="52">
        <f t="shared" si="8"/>
        <v>0.46219264189314108</v>
      </c>
      <c r="AE137" s="35"/>
      <c r="AF137" s="35"/>
      <c r="AG137" s="35"/>
    </row>
    <row r="138" spans="1:33" ht="15.75" x14ac:dyDescent="0.25">
      <c r="A138" s="35"/>
      <c r="B138" s="108">
        <v>44682</v>
      </c>
      <c r="C138" s="30">
        <v>2220</v>
      </c>
      <c r="D138" s="30">
        <v>1</v>
      </c>
      <c r="E138" s="106">
        <f t="shared" si="7"/>
        <v>0.45045045045045046</v>
      </c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92"/>
      <c r="T138" s="35"/>
      <c r="U138" s="35"/>
      <c r="V138" s="35"/>
      <c r="W138" s="35"/>
      <c r="X138" s="35"/>
      <c r="Y138" s="35"/>
      <c r="Z138" s="35"/>
      <c r="AA138" s="35"/>
      <c r="AB138" s="119"/>
      <c r="AD138" s="2">
        <f t="shared" si="8"/>
        <v>0.45045045045045046</v>
      </c>
    </row>
    <row r="139" spans="1:33" ht="15.75" x14ac:dyDescent="0.25">
      <c r="A139" s="35"/>
      <c r="B139" s="108">
        <v>44713</v>
      </c>
      <c r="C139" s="30">
        <v>2040</v>
      </c>
      <c r="D139" s="30">
        <v>2</v>
      </c>
      <c r="E139" s="106">
        <f t="shared" si="7"/>
        <v>0.98039215686274506</v>
      </c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92"/>
      <c r="T139" s="35"/>
      <c r="U139" s="35"/>
      <c r="V139" s="35"/>
      <c r="W139" s="35"/>
      <c r="X139" s="35"/>
      <c r="Y139" s="35"/>
      <c r="Z139" s="35"/>
      <c r="AA139" s="35"/>
      <c r="AB139" s="119"/>
      <c r="AD139" s="2">
        <f t="shared" si="8"/>
        <v>0.98039215686274506</v>
      </c>
    </row>
    <row r="140" spans="1:33" ht="15.75" x14ac:dyDescent="0.25">
      <c r="A140" s="35"/>
      <c r="B140" s="108">
        <v>44743</v>
      </c>
      <c r="C140" s="30">
        <v>2000</v>
      </c>
      <c r="D140" s="30">
        <v>3</v>
      </c>
      <c r="E140" s="106">
        <f t="shared" si="7"/>
        <v>1.5</v>
      </c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92"/>
      <c r="T140" s="35"/>
      <c r="U140" s="35"/>
      <c r="V140" s="35"/>
      <c r="W140" s="35"/>
      <c r="X140" s="35"/>
      <c r="Y140" s="35"/>
      <c r="Z140" s="35"/>
      <c r="AA140" s="35"/>
      <c r="AB140" s="119"/>
      <c r="AD140" s="2">
        <f t="shared" si="8"/>
        <v>1.5</v>
      </c>
    </row>
    <row r="141" spans="1:33" ht="15.75" x14ac:dyDescent="0.25">
      <c r="A141" s="35"/>
      <c r="B141" s="108">
        <v>44774</v>
      </c>
      <c r="C141" s="30">
        <v>3128.4</v>
      </c>
      <c r="D141" s="30">
        <v>3</v>
      </c>
      <c r="E141" s="106">
        <f t="shared" si="7"/>
        <v>0.95895665515918682</v>
      </c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92"/>
      <c r="T141" s="35"/>
      <c r="U141" s="35"/>
      <c r="V141" s="35"/>
      <c r="W141" s="35"/>
      <c r="X141" s="35"/>
      <c r="Y141" s="35"/>
      <c r="Z141" s="35"/>
      <c r="AA141" s="35"/>
      <c r="AB141" s="119"/>
      <c r="AD141" s="2">
        <f t="shared" si="8"/>
        <v>0.95895665515918682</v>
      </c>
    </row>
    <row r="142" spans="1:33" ht="15.75" x14ac:dyDescent="0.25">
      <c r="A142" s="35"/>
      <c r="B142" s="108">
        <v>44805</v>
      </c>
      <c r="C142" s="30">
        <v>3164.4</v>
      </c>
      <c r="D142" s="30">
        <v>2</v>
      </c>
      <c r="E142" s="106">
        <f t="shared" si="7"/>
        <v>0.63203134875489819</v>
      </c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92"/>
      <c r="T142" s="35"/>
      <c r="U142" s="35"/>
      <c r="V142" s="35"/>
      <c r="W142" s="35"/>
      <c r="X142" s="35"/>
      <c r="Y142" s="35"/>
      <c r="Z142" s="35"/>
      <c r="AA142" s="35"/>
      <c r="AB142" s="119"/>
      <c r="AD142" s="2">
        <f t="shared" si="8"/>
        <v>0.63203134875489819</v>
      </c>
    </row>
    <row r="143" spans="1:33" ht="15.75" x14ac:dyDescent="0.25">
      <c r="A143" s="35"/>
      <c r="B143" s="108">
        <v>44835</v>
      </c>
      <c r="C143" s="30">
        <v>2955.6</v>
      </c>
      <c r="D143" s="30">
        <v>0</v>
      </c>
      <c r="E143" s="106">
        <f t="shared" si="7"/>
        <v>0</v>
      </c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92"/>
      <c r="T143" s="35"/>
      <c r="U143" s="35"/>
      <c r="V143" s="35"/>
      <c r="W143" s="35"/>
      <c r="X143" s="35"/>
      <c r="Y143" s="35"/>
      <c r="Z143" s="35"/>
      <c r="AA143" s="35"/>
      <c r="AB143" s="119"/>
      <c r="AD143" s="2">
        <f t="shared" si="8"/>
        <v>0</v>
      </c>
    </row>
    <row r="144" spans="1:33" ht="15.75" x14ac:dyDescent="0.25">
      <c r="A144" s="35"/>
      <c r="B144" s="108">
        <v>44866</v>
      </c>
      <c r="C144" s="30">
        <v>3259.2</v>
      </c>
      <c r="D144" s="30">
        <v>0</v>
      </c>
      <c r="E144" s="106">
        <f t="shared" si="7"/>
        <v>0</v>
      </c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92"/>
      <c r="T144" s="35"/>
      <c r="U144" s="35"/>
      <c r="V144" s="35"/>
      <c r="W144" s="35"/>
      <c r="X144" s="35"/>
      <c r="Y144" s="35"/>
      <c r="Z144" s="35"/>
      <c r="AA144" s="35"/>
      <c r="AB144" s="119"/>
      <c r="AD144" s="2">
        <f t="shared" si="8"/>
        <v>0</v>
      </c>
    </row>
    <row r="145" spans="1:30" ht="15.75" x14ac:dyDescent="0.25">
      <c r="A145" s="35"/>
      <c r="B145" s="108">
        <v>44896</v>
      </c>
      <c r="C145" s="30">
        <v>3769.2</v>
      </c>
      <c r="D145" s="30">
        <v>2</v>
      </c>
      <c r="E145" s="106">
        <f t="shared" si="7"/>
        <v>0.53061657646184868</v>
      </c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92"/>
      <c r="T145" s="35"/>
      <c r="U145" s="35"/>
      <c r="V145" s="35"/>
      <c r="W145" s="35"/>
      <c r="X145" s="35"/>
      <c r="Y145" s="35"/>
      <c r="Z145" s="35"/>
      <c r="AA145" s="35"/>
      <c r="AB145" s="119"/>
      <c r="AD145" s="2">
        <f t="shared" si="8"/>
        <v>0.53061657646184868</v>
      </c>
    </row>
    <row r="146" spans="1:30" ht="15.75" x14ac:dyDescent="0.25">
      <c r="A146" s="35"/>
      <c r="B146" s="108">
        <v>44927</v>
      </c>
      <c r="C146" s="30"/>
      <c r="D146" s="30"/>
      <c r="E146" s="106" t="str">
        <f t="shared" si="7"/>
        <v/>
      </c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92"/>
      <c r="T146" s="35"/>
      <c r="U146" s="35"/>
      <c r="V146" s="35"/>
      <c r="W146" s="35"/>
      <c r="X146" s="35"/>
      <c r="Y146" s="35"/>
      <c r="Z146" s="35"/>
      <c r="AA146" s="35"/>
      <c r="AB146" s="119"/>
    </row>
    <row r="147" spans="1:30" ht="15.75" x14ac:dyDescent="0.25">
      <c r="A147" s="35"/>
      <c r="B147" s="108">
        <v>44958</v>
      </c>
      <c r="C147" s="30"/>
      <c r="D147" s="30"/>
      <c r="E147" s="106" t="str">
        <f t="shared" si="7"/>
        <v/>
      </c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92"/>
      <c r="T147" s="35"/>
      <c r="U147" s="35"/>
      <c r="V147" s="35"/>
      <c r="W147" s="35"/>
      <c r="X147" s="35"/>
      <c r="Y147" s="35"/>
      <c r="Z147" s="35"/>
      <c r="AA147" s="35"/>
      <c r="AB147" s="119"/>
    </row>
    <row r="148" spans="1:30" ht="15.75" x14ac:dyDescent="0.25">
      <c r="A148" s="35"/>
      <c r="B148" s="108">
        <v>44986</v>
      </c>
      <c r="C148" s="30"/>
      <c r="D148" s="30"/>
      <c r="E148" s="106" t="str">
        <f t="shared" si="7"/>
        <v/>
      </c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92"/>
      <c r="T148" s="35"/>
      <c r="U148" s="35"/>
      <c r="V148" s="35"/>
      <c r="W148" s="35"/>
      <c r="X148" s="35"/>
      <c r="Y148" s="35"/>
      <c r="Z148" s="35"/>
      <c r="AA148" s="35"/>
      <c r="AB148" s="119"/>
    </row>
    <row r="149" spans="1:30" ht="15.75" x14ac:dyDescent="0.25">
      <c r="A149" s="35"/>
      <c r="B149" s="108">
        <v>45017</v>
      </c>
      <c r="C149" s="30"/>
      <c r="D149" s="30"/>
      <c r="E149" s="106" t="str">
        <f t="shared" si="7"/>
        <v/>
      </c>
      <c r="S149" s="92"/>
      <c r="T149" s="35"/>
      <c r="U149" s="35"/>
      <c r="V149" s="35"/>
      <c r="W149" s="35"/>
      <c r="X149" s="35"/>
      <c r="Y149" s="35"/>
      <c r="Z149" s="35"/>
      <c r="AA149" s="35"/>
      <c r="AB149" s="119"/>
    </row>
    <row r="150" spans="1:30" ht="15.75" x14ac:dyDescent="0.25">
      <c r="B150" s="108">
        <v>45047</v>
      </c>
      <c r="C150" s="30"/>
      <c r="D150" s="30"/>
      <c r="E150" s="106" t="str">
        <f t="shared" si="7"/>
        <v/>
      </c>
      <c r="S150" s="92"/>
      <c r="T150" s="35"/>
      <c r="U150" s="35"/>
      <c r="V150" s="35"/>
      <c r="W150" s="35"/>
      <c r="X150" s="35"/>
      <c r="Y150" s="35"/>
      <c r="Z150" s="35"/>
      <c r="AA150" s="35"/>
      <c r="AB150" s="119"/>
    </row>
    <row r="151" spans="1:30" ht="15.75" x14ac:dyDescent="0.25">
      <c r="B151" s="108">
        <v>45078</v>
      </c>
      <c r="C151" s="30"/>
      <c r="D151" s="30"/>
      <c r="E151" s="106" t="str">
        <f t="shared" si="7"/>
        <v/>
      </c>
      <c r="S151" s="92"/>
      <c r="T151" s="35"/>
      <c r="U151" s="35"/>
      <c r="V151" s="35"/>
      <c r="W151" s="35"/>
      <c r="X151" s="35"/>
      <c r="Y151" s="35"/>
      <c r="Z151" s="35"/>
      <c r="AA151" s="35"/>
      <c r="AB151" s="119"/>
    </row>
    <row r="152" spans="1:30" ht="15.75" x14ac:dyDescent="0.25">
      <c r="B152" s="108">
        <v>45108</v>
      </c>
      <c r="C152" s="30"/>
      <c r="D152" s="30"/>
      <c r="E152" s="106" t="str">
        <f t="shared" si="7"/>
        <v/>
      </c>
      <c r="S152" s="92"/>
      <c r="T152" s="35"/>
      <c r="U152" s="35"/>
      <c r="V152" s="35"/>
      <c r="W152" s="35"/>
      <c r="X152" s="35"/>
      <c r="Y152" s="35"/>
      <c r="Z152" s="35"/>
      <c r="AA152" s="35"/>
      <c r="AB152" s="119"/>
    </row>
    <row r="153" spans="1:30" ht="15.75" x14ac:dyDescent="0.25">
      <c r="B153" s="108">
        <v>45139</v>
      </c>
      <c r="C153" s="30"/>
      <c r="D153" s="30"/>
      <c r="E153" s="106" t="str">
        <f t="shared" si="7"/>
        <v/>
      </c>
      <c r="S153" s="92"/>
      <c r="T153" s="35"/>
      <c r="U153" s="35"/>
      <c r="V153" s="35"/>
      <c r="W153" s="35"/>
      <c r="X153" s="35"/>
      <c r="Y153" s="35"/>
      <c r="Z153" s="35"/>
      <c r="AA153" s="35"/>
      <c r="AB153" s="119"/>
    </row>
    <row r="154" spans="1:30" ht="15.75" x14ac:dyDescent="0.25">
      <c r="B154" s="108">
        <v>45170</v>
      </c>
      <c r="C154" s="30"/>
      <c r="D154" s="30"/>
      <c r="E154" s="106" t="str">
        <f t="shared" si="7"/>
        <v/>
      </c>
      <c r="S154" s="92"/>
      <c r="T154" s="35"/>
      <c r="U154" s="35"/>
      <c r="V154" s="35"/>
      <c r="W154" s="35"/>
      <c r="X154" s="35"/>
      <c r="Y154" s="35"/>
      <c r="Z154" s="35"/>
      <c r="AA154" s="35"/>
      <c r="AB154" s="119"/>
    </row>
    <row r="155" spans="1:30" ht="15.75" x14ac:dyDescent="0.25">
      <c r="B155" s="108">
        <v>45200</v>
      </c>
      <c r="C155" s="30"/>
      <c r="D155" s="30"/>
      <c r="E155" s="106" t="str">
        <f t="shared" si="7"/>
        <v/>
      </c>
      <c r="S155" s="92"/>
      <c r="T155" s="35"/>
      <c r="U155" s="35"/>
      <c r="V155" s="35"/>
      <c r="W155" s="35"/>
      <c r="X155" s="35"/>
      <c r="Y155" s="35"/>
      <c r="Z155" s="35"/>
      <c r="AA155" s="35"/>
      <c r="AB155" s="119"/>
    </row>
    <row r="156" spans="1:30" ht="15.75" x14ac:dyDescent="0.25">
      <c r="B156" s="108">
        <v>45231</v>
      </c>
      <c r="C156" s="30"/>
      <c r="D156" s="30"/>
      <c r="E156" s="106" t="str">
        <f t="shared" si="7"/>
        <v/>
      </c>
      <c r="S156" s="92"/>
      <c r="T156" s="35"/>
      <c r="U156" s="35"/>
      <c r="V156" s="35"/>
      <c r="W156" s="35"/>
      <c r="X156" s="35"/>
      <c r="Y156" s="35"/>
      <c r="Z156" s="35"/>
      <c r="AA156" s="35"/>
      <c r="AB156" s="119"/>
    </row>
    <row r="157" spans="1:30" ht="15.75" x14ac:dyDescent="0.25">
      <c r="B157" s="108">
        <v>45261</v>
      </c>
      <c r="C157" s="30"/>
      <c r="D157" s="30"/>
      <c r="E157" s="106" t="str">
        <f t="shared" si="7"/>
        <v/>
      </c>
      <c r="S157" s="92"/>
      <c r="T157" s="35"/>
      <c r="U157" s="35"/>
      <c r="V157" s="35"/>
      <c r="W157" s="35"/>
      <c r="X157" s="35"/>
      <c r="Y157" s="35"/>
      <c r="Z157" s="35"/>
      <c r="AA157" s="35"/>
      <c r="AB157" s="119"/>
    </row>
    <row r="158" spans="1:30" ht="15.75" x14ac:dyDescent="0.25">
      <c r="B158" s="108">
        <v>45292</v>
      </c>
      <c r="C158" s="30"/>
      <c r="D158" s="30"/>
      <c r="E158" s="106" t="str">
        <f t="shared" si="7"/>
        <v/>
      </c>
      <c r="S158" s="92"/>
      <c r="T158" s="35"/>
      <c r="U158" s="35"/>
      <c r="V158" s="35"/>
      <c r="W158" s="35"/>
      <c r="X158" s="35"/>
      <c r="Y158" s="35"/>
      <c r="Z158" s="35"/>
      <c r="AA158" s="35"/>
      <c r="AB158" s="119"/>
    </row>
    <row r="159" spans="1:30" ht="15.75" x14ac:dyDescent="0.25">
      <c r="B159" s="108">
        <v>45323</v>
      </c>
      <c r="C159" s="30"/>
      <c r="D159" s="30"/>
      <c r="E159" s="106" t="str">
        <f t="shared" si="7"/>
        <v/>
      </c>
      <c r="S159" s="92"/>
      <c r="T159" s="35"/>
      <c r="U159" s="35"/>
      <c r="V159" s="35"/>
      <c r="W159" s="35"/>
      <c r="X159" s="35"/>
      <c r="Y159" s="35"/>
      <c r="Z159" s="35"/>
      <c r="AA159" s="35"/>
      <c r="AB159" s="119"/>
    </row>
    <row r="160" spans="1:30" ht="15.75" x14ac:dyDescent="0.25">
      <c r="B160" s="108">
        <v>45352</v>
      </c>
      <c r="C160" s="30"/>
      <c r="D160" s="30"/>
      <c r="E160" s="106" t="str">
        <f t="shared" si="7"/>
        <v/>
      </c>
      <c r="S160" s="92"/>
      <c r="T160" s="35"/>
      <c r="U160" s="35"/>
      <c r="V160" s="35"/>
      <c r="W160" s="35"/>
      <c r="X160" s="35"/>
      <c r="Y160" s="35"/>
      <c r="Z160" s="35"/>
      <c r="AA160" s="35"/>
      <c r="AB160" s="119"/>
    </row>
    <row r="161" spans="2:28" ht="15.75" x14ac:dyDescent="0.25">
      <c r="B161" s="108">
        <v>45383</v>
      </c>
      <c r="C161" s="30"/>
      <c r="D161" s="30"/>
      <c r="E161" s="106" t="str">
        <f t="shared" si="7"/>
        <v/>
      </c>
      <c r="S161" s="92"/>
      <c r="T161" s="35"/>
      <c r="U161" s="35"/>
      <c r="V161" s="35"/>
      <c r="W161" s="35"/>
      <c r="X161" s="35"/>
      <c r="Y161" s="35"/>
      <c r="Z161" s="35"/>
      <c r="AA161" s="35"/>
      <c r="AB161" s="119"/>
    </row>
    <row r="162" spans="2:28" ht="15.75" x14ac:dyDescent="0.25">
      <c r="B162" s="108">
        <v>45413</v>
      </c>
      <c r="C162" s="30"/>
      <c r="D162" s="30"/>
      <c r="E162" s="106" t="str">
        <f t="shared" si="7"/>
        <v/>
      </c>
      <c r="I162" s="111"/>
      <c r="S162" s="92"/>
      <c r="T162" s="35"/>
      <c r="U162" s="35"/>
      <c r="V162" s="35"/>
      <c r="W162" s="35"/>
      <c r="X162" s="35"/>
      <c r="Y162" s="35"/>
      <c r="Z162" s="35"/>
      <c r="AA162" s="35"/>
      <c r="AB162" s="119"/>
    </row>
    <row r="163" spans="2:28" ht="15.75" x14ac:dyDescent="0.25">
      <c r="B163" s="108">
        <v>45444</v>
      </c>
      <c r="C163" s="30"/>
      <c r="D163" s="30"/>
      <c r="E163" s="106" t="str">
        <f t="shared" si="7"/>
        <v/>
      </c>
      <c r="S163" s="92"/>
      <c r="T163" s="35"/>
      <c r="U163" s="35"/>
      <c r="V163" s="35"/>
      <c r="W163" s="35"/>
      <c r="X163" s="35"/>
      <c r="Y163" s="35"/>
      <c r="Z163" s="35"/>
      <c r="AA163" s="35"/>
      <c r="AB163" s="119"/>
    </row>
    <row r="164" spans="2:28" ht="15.75" x14ac:dyDescent="0.25">
      <c r="B164" s="108">
        <v>45474</v>
      </c>
      <c r="C164" s="30"/>
      <c r="D164" s="30"/>
      <c r="E164" s="106" t="str">
        <f t="shared" si="7"/>
        <v/>
      </c>
      <c r="S164" s="92"/>
      <c r="T164" s="35"/>
      <c r="U164" s="35"/>
      <c r="V164" s="35"/>
      <c r="W164" s="35"/>
      <c r="X164" s="35"/>
      <c r="Y164" s="35"/>
      <c r="Z164" s="35"/>
      <c r="AA164" s="35"/>
      <c r="AB164" s="119"/>
    </row>
    <row r="165" spans="2:28" ht="15.75" x14ac:dyDescent="0.25">
      <c r="B165" s="108">
        <v>45505</v>
      </c>
      <c r="C165" s="30"/>
      <c r="D165" s="30"/>
      <c r="E165" s="106" t="str">
        <f t="shared" si="7"/>
        <v/>
      </c>
      <c r="S165" s="92"/>
      <c r="T165" s="35"/>
      <c r="U165" s="35"/>
      <c r="V165" s="35"/>
      <c r="W165" s="35"/>
      <c r="X165" s="35"/>
      <c r="Y165" s="35"/>
      <c r="Z165" s="35"/>
      <c r="AA165" s="35"/>
      <c r="AB165" s="119"/>
    </row>
    <row r="166" spans="2:28" ht="15.75" x14ac:dyDescent="0.25">
      <c r="B166" s="108">
        <v>45536</v>
      </c>
      <c r="C166" s="30"/>
      <c r="D166" s="30"/>
      <c r="E166" s="106" t="str">
        <f t="shared" si="7"/>
        <v/>
      </c>
      <c r="S166" s="92"/>
      <c r="T166" s="35"/>
      <c r="U166" s="35"/>
      <c r="V166" s="35"/>
      <c r="W166" s="35"/>
      <c r="X166" s="35"/>
      <c r="Y166" s="35"/>
      <c r="Z166" s="35"/>
      <c r="AA166" s="35"/>
      <c r="AB166" s="119"/>
    </row>
    <row r="167" spans="2:28" ht="15.75" x14ac:dyDescent="0.25">
      <c r="B167" s="108">
        <v>45566</v>
      </c>
      <c r="C167" s="30"/>
      <c r="D167" s="30"/>
      <c r="E167" s="106" t="str">
        <f t="shared" si="7"/>
        <v/>
      </c>
      <c r="S167" s="92"/>
      <c r="T167" s="35"/>
      <c r="U167" s="35"/>
      <c r="V167" s="35"/>
      <c r="W167" s="35"/>
      <c r="X167" s="35"/>
      <c r="Y167" s="35"/>
      <c r="Z167" s="35"/>
      <c r="AA167" s="35"/>
      <c r="AB167" s="119"/>
    </row>
    <row r="168" spans="2:28" ht="15.75" x14ac:dyDescent="0.25">
      <c r="B168" s="108">
        <v>45597</v>
      </c>
      <c r="C168" s="30"/>
      <c r="D168" s="30"/>
      <c r="E168" s="106" t="str">
        <f t="shared" si="7"/>
        <v/>
      </c>
      <c r="S168" s="92"/>
      <c r="T168" s="35"/>
      <c r="U168" s="35"/>
      <c r="V168" s="35"/>
      <c r="W168" s="35"/>
      <c r="X168" s="35"/>
      <c r="Y168" s="35"/>
      <c r="Z168" s="35"/>
      <c r="AA168" s="35"/>
      <c r="AB168" s="119"/>
    </row>
    <row r="169" spans="2:28" ht="15.75" x14ac:dyDescent="0.25">
      <c r="B169" s="108">
        <v>45627</v>
      </c>
      <c r="C169" s="30"/>
      <c r="D169" s="30"/>
      <c r="E169" s="106" t="str">
        <f t="shared" si="7"/>
        <v/>
      </c>
      <c r="S169" s="92"/>
      <c r="T169" s="35"/>
      <c r="U169" s="35"/>
      <c r="V169" s="35"/>
      <c r="W169" s="35"/>
      <c r="X169" s="35"/>
      <c r="Y169" s="35"/>
      <c r="Z169" s="35"/>
      <c r="AA169" s="35"/>
      <c r="AB169" s="119"/>
    </row>
    <row r="170" spans="2:28" ht="15.75" x14ac:dyDescent="0.25">
      <c r="B170" s="108">
        <v>45658</v>
      </c>
      <c r="C170" s="30"/>
      <c r="D170" s="30"/>
      <c r="E170" s="106" t="str">
        <f t="shared" si="7"/>
        <v/>
      </c>
      <c r="S170" s="92"/>
      <c r="T170" s="35"/>
      <c r="U170" s="35"/>
      <c r="V170" s="35"/>
      <c r="W170" s="35"/>
      <c r="X170" s="35"/>
      <c r="Y170" s="35"/>
      <c r="Z170" s="35"/>
      <c r="AA170" s="35"/>
      <c r="AB170" s="119"/>
    </row>
    <row r="171" spans="2:28" ht="15.75" x14ac:dyDescent="0.25">
      <c r="B171" s="108">
        <v>45689</v>
      </c>
      <c r="C171" s="30"/>
      <c r="D171" s="30"/>
      <c r="E171" s="106" t="str">
        <f t="shared" si="7"/>
        <v/>
      </c>
      <c r="S171" s="92"/>
      <c r="T171" s="35"/>
      <c r="U171" s="35"/>
      <c r="V171" s="35"/>
      <c r="W171" s="35"/>
      <c r="X171" s="35"/>
      <c r="Y171" s="35"/>
      <c r="Z171" s="35"/>
      <c r="AA171" s="35"/>
      <c r="AB171" s="119"/>
    </row>
    <row r="172" spans="2:28" ht="15.75" x14ac:dyDescent="0.25">
      <c r="B172" s="108">
        <v>45717</v>
      </c>
      <c r="C172" s="30"/>
      <c r="D172" s="30"/>
      <c r="E172" s="106" t="str">
        <f t="shared" si="7"/>
        <v/>
      </c>
      <c r="S172" s="92"/>
      <c r="T172" s="35"/>
      <c r="U172" s="35"/>
      <c r="V172" s="35"/>
      <c r="W172" s="35"/>
      <c r="X172" s="35"/>
      <c r="Y172" s="35"/>
      <c r="Z172" s="35"/>
      <c r="AA172" s="35"/>
      <c r="AB172" s="119"/>
    </row>
    <row r="173" spans="2:28" ht="15.75" x14ac:dyDescent="0.25">
      <c r="B173" s="108">
        <v>45748</v>
      </c>
      <c r="C173" s="30"/>
      <c r="D173" s="30"/>
      <c r="E173" s="106" t="str">
        <f t="shared" si="7"/>
        <v/>
      </c>
      <c r="S173" s="92"/>
      <c r="T173" s="35"/>
      <c r="U173" s="35"/>
      <c r="V173" s="35"/>
      <c r="W173" s="35"/>
      <c r="X173" s="35"/>
      <c r="Y173" s="35"/>
      <c r="Z173" s="35"/>
      <c r="AA173" s="35"/>
      <c r="AB173" s="119"/>
    </row>
    <row r="174" spans="2:28" ht="15.75" x14ac:dyDescent="0.25">
      <c r="B174" s="108">
        <v>45778</v>
      </c>
      <c r="C174" s="30"/>
      <c r="D174" s="30"/>
      <c r="E174" s="106" t="str">
        <f t="shared" si="7"/>
        <v/>
      </c>
      <c r="S174" s="92"/>
      <c r="T174" s="35"/>
      <c r="U174" s="35"/>
      <c r="V174" s="35"/>
      <c r="W174" s="35"/>
      <c r="X174" s="35"/>
      <c r="Y174" s="35"/>
      <c r="Z174" s="35"/>
      <c r="AA174" s="35"/>
      <c r="AB174" s="119"/>
    </row>
    <row r="175" spans="2:28" ht="15.75" x14ac:dyDescent="0.25">
      <c r="B175" s="108">
        <v>45809</v>
      </c>
      <c r="C175" s="30"/>
      <c r="D175" s="30"/>
      <c r="E175" s="106" t="str">
        <f t="shared" si="7"/>
        <v/>
      </c>
      <c r="S175" s="92"/>
      <c r="T175" s="35"/>
      <c r="U175" s="35"/>
      <c r="V175" s="35"/>
      <c r="W175" s="35"/>
      <c r="X175" s="35"/>
      <c r="Y175" s="35"/>
      <c r="Z175" s="35"/>
      <c r="AA175" s="35"/>
      <c r="AB175" s="119"/>
    </row>
    <row r="176" spans="2:28" ht="15.75" x14ac:dyDescent="0.25">
      <c r="B176" s="108">
        <v>45839</v>
      </c>
      <c r="C176" s="30"/>
      <c r="D176" s="30"/>
      <c r="E176" s="106" t="str">
        <f t="shared" si="7"/>
        <v/>
      </c>
      <c r="S176" s="92"/>
      <c r="T176" s="35"/>
      <c r="U176" s="35"/>
      <c r="V176" s="35"/>
      <c r="W176" s="35"/>
      <c r="X176" s="35"/>
      <c r="Y176" s="35"/>
      <c r="Z176" s="35"/>
      <c r="AA176" s="35"/>
      <c r="AB176" s="119"/>
    </row>
    <row r="177" spans="2:28" ht="15.75" x14ac:dyDescent="0.25">
      <c r="B177" s="108">
        <v>45870</v>
      </c>
      <c r="C177" s="30"/>
      <c r="D177" s="30"/>
      <c r="E177" s="106" t="str">
        <f t="shared" si="7"/>
        <v/>
      </c>
      <c r="S177" s="92"/>
      <c r="T177" s="35"/>
      <c r="U177" s="35"/>
      <c r="V177" s="35"/>
      <c r="W177" s="35"/>
      <c r="X177" s="35"/>
      <c r="Y177" s="35"/>
      <c r="Z177" s="35"/>
      <c r="AA177" s="35"/>
      <c r="AB177" s="119"/>
    </row>
    <row r="178" spans="2:28" ht="15.75" x14ac:dyDescent="0.25">
      <c r="B178" s="108">
        <v>45901</v>
      </c>
      <c r="C178" s="30"/>
      <c r="D178" s="30"/>
      <c r="E178" s="106" t="str">
        <f t="shared" si="7"/>
        <v/>
      </c>
      <c r="S178" s="92"/>
      <c r="T178" s="35"/>
      <c r="U178" s="35"/>
      <c r="V178" s="35"/>
      <c r="W178" s="35"/>
      <c r="X178" s="35"/>
      <c r="Y178" s="35"/>
      <c r="Z178" s="35"/>
      <c r="AA178" s="35"/>
      <c r="AB178" s="119"/>
    </row>
    <row r="179" spans="2:28" ht="15.75" x14ac:dyDescent="0.25">
      <c r="B179" s="108">
        <v>45931</v>
      </c>
      <c r="C179" s="30"/>
      <c r="D179" s="30"/>
      <c r="E179" s="106" t="str">
        <f t="shared" si="7"/>
        <v/>
      </c>
      <c r="S179" s="92"/>
      <c r="T179" s="35"/>
      <c r="U179" s="35"/>
      <c r="V179" s="35"/>
      <c r="W179" s="35"/>
      <c r="X179" s="35"/>
      <c r="Y179" s="35"/>
      <c r="Z179" s="35"/>
      <c r="AA179" s="35"/>
      <c r="AB179" s="119"/>
    </row>
    <row r="180" spans="2:28" ht="15.75" x14ac:dyDescent="0.25">
      <c r="B180" s="108">
        <v>45962</v>
      </c>
      <c r="C180" s="30"/>
      <c r="D180" s="30"/>
      <c r="E180" s="106" t="str">
        <f t="shared" si="7"/>
        <v/>
      </c>
      <c r="S180" s="92"/>
      <c r="T180" s="35"/>
      <c r="U180" s="35"/>
      <c r="V180" s="35"/>
      <c r="W180" s="35"/>
      <c r="X180" s="35"/>
      <c r="Y180" s="35"/>
      <c r="Z180" s="35"/>
      <c r="AA180" s="35"/>
      <c r="AB180" s="119"/>
    </row>
    <row r="181" spans="2:28" ht="15.75" x14ac:dyDescent="0.25">
      <c r="B181" s="108">
        <v>45992</v>
      </c>
      <c r="C181" s="30"/>
      <c r="D181" s="30"/>
      <c r="E181" s="106" t="str">
        <f t="shared" si="7"/>
        <v/>
      </c>
      <c r="S181" s="92"/>
      <c r="T181" s="35"/>
      <c r="U181" s="35"/>
      <c r="V181" s="35"/>
      <c r="W181" s="35"/>
      <c r="X181" s="35"/>
      <c r="Y181" s="35"/>
      <c r="Z181" s="35"/>
      <c r="AA181" s="35"/>
      <c r="AB181" s="119"/>
    </row>
    <row r="182" spans="2:28" ht="15.75" x14ac:dyDescent="0.25">
      <c r="B182" s="108"/>
      <c r="C182" s="29"/>
      <c r="D182" s="30"/>
      <c r="E182" s="106"/>
      <c r="S182" s="92"/>
      <c r="T182" s="35"/>
      <c r="U182" s="35"/>
      <c r="V182" s="35"/>
      <c r="W182" s="35"/>
      <c r="X182" s="35"/>
      <c r="Y182" s="35"/>
      <c r="Z182" s="35"/>
      <c r="AA182" s="35"/>
      <c r="AB182" s="119"/>
    </row>
    <row r="183" spans="2:28" ht="15.75" x14ac:dyDescent="0.25">
      <c r="B183" s="108"/>
      <c r="C183" s="29"/>
      <c r="D183" s="30"/>
      <c r="E183" s="106"/>
      <c r="S183" s="92"/>
      <c r="T183" s="35"/>
      <c r="U183" s="35"/>
      <c r="V183" s="35"/>
      <c r="W183" s="35"/>
      <c r="X183" s="35"/>
      <c r="Y183" s="35"/>
      <c r="Z183" s="35"/>
      <c r="AA183" s="35"/>
      <c r="AB183" s="119"/>
    </row>
    <row r="184" spans="2:28" ht="15.75" x14ac:dyDescent="0.25">
      <c r="B184" s="108"/>
      <c r="C184" s="29"/>
      <c r="D184" s="30"/>
      <c r="E184" s="106"/>
      <c r="S184" s="92"/>
      <c r="T184" s="35"/>
      <c r="U184" s="35"/>
      <c r="V184" s="35"/>
      <c r="W184" s="35"/>
      <c r="X184" s="35"/>
      <c r="Y184" s="35"/>
      <c r="Z184" s="35"/>
      <c r="AA184" s="35"/>
      <c r="AB184" s="119"/>
    </row>
    <row r="185" spans="2:28" ht="15.75" x14ac:dyDescent="0.25">
      <c r="B185" s="108"/>
      <c r="C185" s="29"/>
      <c r="D185" s="30"/>
      <c r="E185" s="106"/>
      <c r="S185" s="92"/>
      <c r="T185" s="35"/>
      <c r="U185" s="35"/>
      <c r="V185" s="35"/>
      <c r="W185" s="35"/>
      <c r="X185" s="35"/>
      <c r="Y185" s="35"/>
      <c r="Z185" s="35"/>
      <c r="AA185" s="35"/>
      <c r="AB185" s="119"/>
    </row>
    <row r="186" spans="2:28" ht="15.75" x14ac:dyDescent="0.25">
      <c r="B186" s="108"/>
      <c r="C186" s="29"/>
      <c r="D186" s="30"/>
      <c r="E186" s="106"/>
      <c r="S186" s="92"/>
      <c r="T186" s="35"/>
      <c r="U186" s="35"/>
      <c r="V186" s="35"/>
      <c r="W186" s="35"/>
      <c r="X186" s="35"/>
      <c r="Y186" s="35"/>
      <c r="Z186" s="35"/>
      <c r="AA186" s="35"/>
      <c r="AB186" s="119"/>
    </row>
    <row r="187" spans="2:28" ht="15.75" x14ac:dyDescent="0.25">
      <c r="B187" s="108"/>
      <c r="C187" s="29"/>
      <c r="D187" s="30"/>
      <c r="E187" s="106"/>
      <c r="S187" s="92"/>
      <c r="T187" s="35"/>
      <c r="U187" s="35"/>
      <c r="V187" s="35"/>
      <c r="W187" s="35"/>
      <c r="X187" s="35"/>
      <c r="Y187" s="35"/>
      <c r="Z187" s="35"/>
      <c r="AA187" s="35"/>
      <c r="AB187" s="119"/>
    </row>
    <row r="188" spans="2:28" ht="15.75" x14ac:dyDescent="0.25">
      <c r="B188" s="108"/>
      <c r="C188" s="29"/>
      <c r="D188" s="30"/>
      <c r="E188" s="106"/>
      <c r="S188" s="92"/>
      <c r="T188" s="35"/>
      <c r="U188" s="35"/>
      <c r="V188" s="35"/>
      <c r="W188" s="35"/>
      <c r="X188" s="35"/>
      <c r="Y188" s="35"/>
      <c r="Z188" s="35"/>
      <c r="AA188" s="35"/>
      <c r="AB188" s="119"/>
    </row>
    <row r="189" spans="2:28" ht="15.75" x14ac:dyDescent="0.25">
      <c r="B189" s="108"/>
      <c r="C189" s="29"/>
      <c r="D189" s="30"/>
      <c r="E189" s="106"/>
      <c r="S189" s="92"/>
      <c r="T189" s="35"/>
      <c r="U189" s="35"/>
      <c r="V189" s="35"/>
      <c r="W189" s="35"/>
      <c r="X189" s="35"/>
      <c r="Y189" s="35"/>
      <c r="Z189" s="35"/>
      <c r="AA189" s="35"/>
      <c r="AB189" s="119"/>
    </row>
    <row r="190" spans="2:28" ht="15.75" x14ac:dyDescent="0.25">
      <c r="B190" s="108"/>
      <c r="C190" s="29"/>
      <c r="D190" s="30"/>
      <c r="E190" s="106"/>
      <c r="S190" s="92"/>
      <c r="T190" s="35"/>
      <c r="U190" s="35"/>
      <c r="V190" s="35"/>
      <c r="W190" s="35"/>
      <c r="X190" s="35"/>
      <c r="Y190" s="35"/>
      <c r="Z190" s="35"/>
      <c r="AA190" s="35"/>
      <c r="AB190" s="119"/>
    </row>
    <row r="191" spans="2:28" ht="15.75" x14ac:dyDescent="0.25">
      <c r="B191" s="108"/>
      <c r="C191" s="29"/>
      <c r="D191" s="30"/>
      <c r="E191" s="106"/>
      <c r="S191" s="92"/>
      <c r="T191" s="35"/>
      <c r="U191" s="35"/>
      <c r="V191" s="35"/>
      <c r="W191" s="35"/>
      <c r="X191" s="35"/>
      <c r="Y191" s="35"/>
      <c r="Z191" s="35"/>
      <c r="AA191" s="35"/>
      <c r="AB191" s="119"/>
    </row>
    <row r="192" spans="2:28" ht="15.75" x14ac:dyDescent="0.25">
      <c r="B192" s="108"/>
      <c r="C192" s="29"/>
      <c r="D192" s="30"/>
      <c r="E192" s="106"/>
      <c r="S192" s="92"/>
      <c r="T192" s="35"/>
      <c r="U192" s="35"/>
      <c r="V192" s="35"/>
      <c r="W192" s="35"/>
      <c r="X192" s="35"/>
      <c r="Y192" s="35"/>
      <c r="Z192" s="35"/>
      <c r="AA192" s="35"/>
      <c r="AB192" s="119"/>
    </row>
    <row r="193" spans="2:28" ht="15.75" x14ac:dyDescent="0.25">
      <c r="B193" s="108"/>
      <c r="C193" s="29"/>
      <c r="D193" s="30"/>
      <c r="E193" s="106"/>
      <c r="S193" s="92"/>
      <c r="T193" s="35"/>
      <c r="U193" s="35"/>
      <c r="V193" s="35"/>
      <c r="W193" s="35"/>
      <c r="X193" s="35"/>
      <c r="Y193" s="35"/>
      <c r="Z193" s="35"/>
      <c r="AA193" s="35"/>
      <c r="AB193" s="119"/>
    </row>
    <row r="194" spans="2:28" ht="15.75" x14ac:dyDescent="0.25">
      <c r="B194" s="108"/>
      <c r="C194" s="29"/>
      <c r="D194" s="30"/>
      <c r="E194" s="106"/>
      <c r="S194" s="92"/>
      <c r="T194" s="35"/>
      <c r="U194" s="35"/>
      <c r="V194" s="35"/>
      <c r="W194" s="35"/>
      <c r="X194" s="35"/>
      <c r="Y194" s="35"/>
      <c r="Z194" s="35"/>
      <c r="AA194" s="35"/>
      <c r="AB194" s="119"/>
    </row>
    <row r="195" spans="2:28" ht="15.75" x14ac:dyDescent="0.25">
      <c r="B195" s="108"/>
      <c r="C195" s="29"/>
      <c r="D195" s="30"/>
      <c r="E195" s="106"/>
      <c r="S195" s="92"/>
      <c r="T195" s="35"/>
      <c r="U195" s="35"/>
      <c r="V195" s="35"/>
      <c r="W195" s="35"/>
      <c r="X195" s="35"/>
      <c r="Y195" s="35"/>
      <c r="Z195" s="35"/>
      <c r="AA195" s="35"/>
      <c r="AB195" s="119"/>
    </row>
    <row r="196" spans="2:28" ht="15.75" x14ac:dyDescent="0.25">
      <c r="B196" s="108"/>
      <c r="C196" s="29"/>
      <c r="D196" s="30"/>
      <c r="E196" s="106"/>
      <c r="S196" s="92"/>
      <c r="T196" s="35"/>
      <c r="U196" s="35"/>
      <c r="V196" s="35"/>
      <c r="W196" s="35"/>
      <c r="X196" s="35"/>
      <c r="Y196" s="35"/>
      <c r="Z196" s="35"/>
      <c r="AA196" s="35"/>
      <c r="AB196" s="119"/>
    </row>
    <row r="197" spans="2:28" ht="15.75" x14ac:dyDescent="0.25">
      <c r="B197" s="108"/>
      <c r="C197" s="29"/>
      <c r="D197" s="30"/>
      <c r="E197" s="106"/>
      <c r="S197" s="92"/>
      <c r="T197" s="35"/>
      <c r="U197" s="35"/>
      <c r="V197" s="35"/>
      <c r="W197" s="35"/>
      <c r="X197" s="35"/>
      <c r="Y197" s="35"/>
      <c r="Z197" s="35"/>
      <c r="AA197" s="35"/>
      <c r="AB197" s="119"/>
    </row>
    <row r="198" spans="2:28" ht="15.75" x14ac:dyDescent="0.25">
      <c r="B198" s="108"/>
      <c r="C198" s="29"/>
      <c r="D198" s="30"/>
      <c r="E198" s="106" t="str">
        <f t="shared" si="7"/>
        <v/>
      </c>
      <c r="S198" s="92"/>
      <c r="T198" s="35"/>
      <c r="U198" s="35"/>
      <c r="V198" s="35"/>
      <c r="W198" s="35"/>
      <c r="X198" s="35"/>
      <c r="Y198" s="35"/>
      <c r="Z198" s="35"/>
      <c r="AA198" s="35"/>
      <c r="AB198" s="119"/>
    </row>
    <row r="199" spans="2:28" ht="15.75" x14ac:dyDescent="0.25">
      <c r="B199" s="108"/>
      <c r="C199" s="29"/>
      <c r="D199" s="30"/>
      <c r="E199" s="106" t="str">
        <f t="shared" si="7"/>
        <v/>
      </c>
      <c r="S199" s="92"/>
      <c r="T199" s="35"/>
      <c r="U199" s="35"/>
      <c r="V199" s="35"/>
      <c r="W199" s="35"/>
      <c r="X199" s="35"/>
      <c r="Y199" s="35"/>
      <c r="Z199" s="35"/>
      <c r="AA199" s="35"/>
      <c r="AB199" s="119"/>
    </row>
    <row r="200" spans="2:28" ht="15.75" x14ac:dyDescent="0.25">
      <c r="B200" s="108"/>
      <c r="C200" s="29"/>
      <c r="D200" s="30"/>
      <c r="E200" s="106" t="str">
        <f t="shared" si="7"/>
        <v/>
      </c>
      <c r="S200" s="92"/>
      <c r="T200" s="35"/>
      <c r="U200" s="35"/>
      <c r="V200" s="35"/>
      <c r="W200" s="35"/>
      <c r="X200" s="35"/>
      <c r="Y200" s="35"/>
      <c r="Z200" s="35"/>
      <c r="AA200" s="35"/>
      <c r="AB200" s="119"/>
    </row>
    <row r="201" spans="2:28" ht="15.75" x14ac:dyDescent="0.25">
      <c r="B201" s="108"/>
      <c r="C201" s="29"/>
      <c r="D201" s="30"/>
      <c r="E201" s="106" t="str">
        <f t="shared" si="7"/>
        <v/>
      </c>
      <c r="S201" s="92"/>
      <c r="T201" s="35"/>
      <c r="U201" s="35"/>
      <c r="V201" s="35"/>
      <c r="W201" s="35"/>
      <c r="X201" s="35"/>
      <c r="Y201" s="35"/>
      <c r="Z201" s="35"/>
      <c r="AA201" s="35"/>
      <c r="AB201" s="119"/>
    </row>
    <row r="202" spans="2:28" ht="15.75" x14ac:dyDescent="0.25">
      <c r="B202" s="108"/>
      <c r="C202" s="29"/>
      <c r="D202" s="30"/>
      <c r="E202" s="106" t="str">
        <f t="shared" si="7"/>
        <v/>
      </c>
      <c r="S202" s="92"/>
      <c r="T202" s="35"/>
      <c r="U202" s="35"/>
      <c r="V202" s="35"/>
      <c r="W202" s="35"/>
      <c r="X202" s="35"/>
      <c r="Y202" s="35"/>
      <c r="Z202" s="35"/>
      <c r="AA202" s="35"/>
      <c r="AB202" s="119"/>
    </row>
    <row r="203" spans="2:28" ht="15.75" x14ac:dyDescent="0.25">
      <c r="B203" s="108"/>
      <c r="C203" s="29"/>
      <c r="D203" s="30"/>
      <c r="E203" s="106" t="str">
        <f t="shared" si="7"/>
        <v/>
      </c>
      <c r="S203" s="92"/>
      <c r="T203" s="35"/>
      <c r="U203" s="35"/>
      <c r="V203" s="35"/>
      <c r="W203" s="35"/>
      <c r="X203" s="35"/>
      <c r="Y203" s="35"/>
      <c r="Z203" s="35"/>
      <c r="AA203" s="35"/>
      <c r="AB203" s="119"/>
    </row>
    <row r="204" spans="2:28" ht="15.75" x14ac:dyDescent="0.25">
      <c r="B204" s="108"/>
      <c r="C204" s="29"/>
      <c r="D204" s="30"/>
      <c r="E204" s="106" t="str">
        <f t="shared" si="7"/>
        <v/>
      </c>
      <c r="S204" s="92"/>
      <c r="T204" s="35"/>
      <c r="U204" s="35"/>
      <c r="V204" s="35"/>
      <c r="W204" s="35"/>
      <c r="X204" s="35"/>
      <c r="Y204" s="35"/>
      <c r="Z204" s="35"/>
      <c r="AA204" s="35"/>
      <c r="AB204" s="119"/>
    </row>
    <row r="205" spans="2:28" ht="15.75" x14ac:dyDescent="0.25">
      <c r="B205" s="108"/>
      <c r="C205" s="29"/>
      <c r="D205" s="30"/>
      <c r="E205" s="106" t="str">
        <f t="shared" si="7"/>
        <v/>
      </c>
      <c r="S205" s="92"/>
      <c r="T205" s="35"/>
      <c r="U205" s="35"/>
      <c r="V205" s="35"/>
      <c r="W205" s="35"/>
      <c r="X205" s="35"/>
      <c r="Y205" s="35"/>
      <c r="Z205" s="35"/>
      <c r="AA205" s="35"/>
      <c r="AB205" s="119"/>
    </row>
    <row r="206" spans="2:28" ht="15.75" x14ac:dyDescent="0.25">
      <c r="B206" s="108"/>
      <c r="C206" s="29"/>
      <c r="D206" s="30"/>
      <c r="E206" s="106" t="str">
        <f t="shared" ref="E206:E231" si="9">IF(C206=0,"",IF(C206="",IF(D206="",IF(D206=0,"",""),D206*1000/C206),D206*1000/C206))</f>
        <v/>
      </c>
      <c r="S206" s="92"/>
      <c r="T206" s="35"/>
      <c r="U206" s="35"/>
      <c r="V206" s="35"/>
      <c r="W206" s="35"/>
      <c r="X206" s="35"/>
      <c r="Y206" s="35"/>
      <c r="Z206" s="35"/>
      <c r="AA206" s="35"/>
      <c r="AB206" s="119"/>
    </row>
    <row r="207" spans="2:28" ht="15.75" x14ac:dyDescent="0.25">
      <c r="B207" s="108"/>
      <c r="C207" s="29"/>
      <c r="D207" s="30"/>
      <c r="E207" s="106" t="str">
        <f t="shared" si="9"/>
        <v/>
      </c>
      <c r="S207" s="92"/>
      <c r="T207" s="35"/>
      <c r="U207" s="35"/>
      <c r="V207" s="35"/>
      <c r="W207" s="35"/>
      <c r="X207" s="35"/>
      <c r="Y207" s="35"/>
      <c r="Z207" s="35"/>
      <c r="AA207" s="35"/>
      <c r="AB207" s="119"/>
    </row>
    <row r="208" spans="2:28" ht="15.75" x14ac:dyDescent="0.25">
      <c r="B208" s="108"/>
      <c r="C208" s="29"/>
      <c r="D208" s="30"/>
      <c r="E208" s="106" t="str">
        <f t="shared" si="9"/>
        <v/>
      </c>
      <c r="S208" s="92"/>
      <c r="T208" s="35"/>
      <c r="U208" s="35"/>
      <c r="V208" s="35"/>
      <c r="W208" s="35"/>
      <c r="X208" s="35"/>
      <c r="Y208" s="35"/>
      <c r="Z208" s="35"/>
      <c r="AA208" s="35"/>
      <c r="AB208" s="119"/>
    </row>
    <row r="209" spans="2:28" ht="15.75" x14ac:dyDescent="0.25">
      <c r="B209" s="108"/>
      <c r="C209" s="29"/>
      <c r="D209" s="30"/>
      <c r="E209" s="106" t="str">
        <f t="shared" si="9"/>
        <v/>
      </c>
      <c r="S209" s="92"/>
      <c r="T209" s="35"/>
      <c r="U209" s="35"/>
      <c r="V209" s="35"/>
      <c r="W209" s="35"/>
      <c r="X209" s="35"/>
      <c r="Y209" s="35"/>
      <c r="Z209" s="35"/>
      <c r="AA209" s="35"/>
      <c r="AB209" s="119"/>
    </row>
    <row r="210" spans="2:28" ht="15.75" x14ac:dyDescent="0.25">
      <c r="B210" s="108"/>
      <c r="C210" s="29"/>
      <c r="D210" s="30"/>
      <c r="E210" s="106" t="str">
        <f t="shared" si="9"/>
        <v/>
      </c>
      <c r="S210" s="92"/>
      <c r="T210" s="35"/>
      <c r="U210" s="35"/>
      <c r="V210" s="35"/>
      <c r="W210" s="35"/>
      <c r="X210" s="35"/>
      <c r="Y210" s="35"/>
      <c r="Z210" s="35"/>
      <c r="AA210" s="35"/>
      <c r="AB210" s="119"/>
    </row>
    <row r="211" spans="2:28" ht="15.75" x14ac:dyDescent="0.25">
      <c r="B211" s="108"/>
      <c r="C211" s="29"/>
      <c r="D211" s="30"/>
      <c r="E211" s="106" t="str">
        <f t="shared" si="9"/>
        <v/>
      </c>
      <c r="S211" s="92"/>
      <c r="T211" s="35"/>
      <c r="U211" s="35"/>
      <c r="V211" s="35"/>
      <c r="W211" s="35"/>
      <c r="X211" s="35"/>
      <c r="Y211" s="35"/>
      <c r="Z211" s="35"/>
      <c r="AA211" s="35"/>
      <c r="AB211" s="119"/>
    </row>
    <row r="212" spans="2:28" ht="15.75" x14ac:dyDescent="0.25">
      <c r="B212" s="108"/>
      <c r="C212" s="29"/>
      <c r="D212" s="30"/>
      <c r="E212" s="106" t="str">
        <f t="shared" si="9"/>
        <v/>
      </c>
      <c r="S212" s="92"/>
      <c r="T212" s="35"/>
      <c r="U212" s="35"/>
      <c r="V212" s="35"/>
      <c r="W212" s="35"/>
      <c r="X212" s="35"/>
      <c r="Y212" s="35"/>
      <c r="Z212" s="35"/>
      <c r="AA212" s="35"/>
      <c r="AB212" s="119"/>
    </row>
    <row r="213" spans="2:28" ht="15.75" x14ac:dyDescent="0.25">
      <c r="B213" s="108"/>
      <c r="C213" s="29"/>
      <c r="D213" s="30"/>
      <c r="E213" s="106" t="str">
        <f t="shared" si="9"/>
        <v/>
      </c>
      <c r="S213" s="92"/>
      <c r="T213" s="35"/>
      <c r="U213" s="35"/>
      <c r="V213" s="35"/>
      <c r="W213" s="35"/>
      <c r="X213" s="35"/>
      <c r="Y213" s="35"/>
      <c r="Z213" s="35"/>
      <c r="AA213" s="35"/>
      <c r="AB213" s="119"/>
    </row>
    <row r="214" spans="2:28" ht="15.75" x14ac:dyDescent="0.25">
      <c r="B214" s="108"/>
      <c r="C214" s="29"/>
      <c r="D214" s="30"/>
      <c r="E214" s="106" t="str">
        <f t="shared" si="9"/>
        <v/>
      </c>
      <c r="S214" s="92"/>
      <c r="T214" s="35"/>
      <c r="U214" s="35"/>
      <c r="V214" s="35"/>
      <c r="W214" s="35"/>
      <c r="X214" s="35"/>
      <c r="Y214" s="35"/>
      <c r="Z214" s="35"/>
      <c r="AA214" s="35"/>
      <c r="AB214" s="119"/>
    </row>
    <row r="215" spans="2:28" ht="15.75" x14ac:dyDescent="0.25">
      <c r="B215" s="108"/>
      <c r="C215" s="29"/>
      <c r="D215" s="30"/>
      <c r="E215" s="106" t="str">
        <f t="shared" si="9"/>
        <v/>
      </c>
      <c r="S215" s="92"/>
      <c r="T215" s="35"/>
      <c r="U215" s="35"/>
      <c r="V215" s="35"/>
      <c r="W215" s="35"/>
      <c r="X215" s="35"/>
      <c r="Y215" s="35"/>
      <c r="Z215" s="35"/>
      <c r="AA215" s="35"/>
      <c r="AB215" s="119"/>
    </row>
    <row r="216" spans="2:28" ht="15.75" x14ac:dyDescent="0.25">
      <c r="B216" s="108"/>
      <c r="C216" s="29"/>
      <c r="D216" s="30"/>
      <c r="E216" s="106" t="str">
        <f t="shared" si="9"/>
        <v/>
      </c>
      <c r="S216" s="92"/>
      <c r="T216" s="35"/>
      <c r="U216" s="35"/>
      <c r="V216" s="35"/>
      <c r="W216" s="35"/>
      <c r="X216" s="35"/>
      <c r="Y216" s="35"/>
      <c r="Z216" s="35"/>
      <c r="AA216" s="35"/>
      <c r="AB216" s="119"/>
    </row>
    <row r="217" spans="2:28" ht="15.75" x14ac:dyDescent="0.25">
      <c r="B217" s="108"/>
      <c r="C217" s="29"/>
      <c r="D217" s="30"/>
      <c r="E217" s="106" t="str">
        <f t="shared" si="9"/>
        <v/>
      </c>
      <c r="S217" s="92"/>
      <c r="T217" s="35"/>
      <c r="U217" s="35"/>
      <c r="V217" s="35"/>
      <c r="W217" s="35"/>
      <c r="X217" s="35"/>
      <c r="Y217" s="35"/>
      <c r="Z217" s="35"/>
      <c r="AA217" s="35"/>
      <c r="AB217" s="119"/>
    </row>
    <row r="218" spans="2:28" ht="15.75" x14ac:dyDescent="0.25">
      <c r="B218" s="108"/>
      <c r="C218" s="29"/>
      <c r="D218" s="30"/>
      <c r="E218" s="106" t="str">
        <f t="shared" si="9"/>
        <v/>
      </c>
      <c r="S218" s="92"/>
      <c r="T218" s="35"/>
      <c r="U218" s="35"/>
      <c r="V218" s="35"/>
      <c r="W218" s="35"/>
      <c r="X218" s="35"/>
      <c r="Y218" s="35"/>
      <c r="Z218" s="35"/>
      <c r="AA218" s="35"/>
      <c r="AB218" s="119"/>
    </row>
    <row r="219" spans="2:28" ht="15.75" x14ac:dyDescent="0.25">
      <c r="B219" s="108"/>
      <c r="C219" s="29"/>
      <c r="D219" s="30"/>
      <c r="E219" s="106" t="str">
        <f t="shared" si="9"/>
        <v/>
      </c>
      <c r="S219" s="92"/>
      <c r="T219" s="35"/>
      <c r="U219" s="35"/>
      <c r="V219" s="35"/>
      <c r="W219" s="35"/>
      <c r="X219" s="35"/>
      <c r="Y219" s="35"/>
      <c r="Z219" s="35"/>
      <c r="AA219" s="35"/>
      <c r="AB219" s="119"/>
    </row>
    <row r="220" spans="2:28" ht="15.75" x14ac:dyDescent="0.25">
      <c r="B220" s="108"/>
      <c r="C220" s="29"/>
      <c r="D220" s="30"/>
      <c r="E220" s="106" t="str">
        <f t="shared" si="9"/>
        <v/>
      </c>
      <c r="S220" s="92"/>
      <c r="T220" s="35"/>
      <c r="U220" s="35"/>
      <c r="V220" s="35"/>
      <c r="W220" s="35"/>
      <c r="X220" s="35"/>
      <c r="Y220" s="35"/>
      <c r="Z220" s="35"/>
      <c r="AA220" s="35"/>
      <c r="AB220" s="119"/>
    </row>
    <row r="221" spans="2:28" ht="15.75" x14ac:dyDescent="0.25">
      <c r="B221" s="108"/>
      <c r="C221" s="29"/>
      <c r="D221" s="30"/>
      <c r="E221" s="106" t="str">
        <f t="shared" si="9"/>
        <v/>
      </c>
      <c r="S221" s="92"/>
      <c r="T221" s="35"/>
      <c r="U221" s="35"/>
      <c r="V221" s="35"/>
      <c r="W221" s="35"/>
      <c r="X221" s="35"/>
      <c r="Y221" s="35"/>
      <c r="Z221" s="35"/>
      <c r="AA221" s="35"/>
      <c r="AB221" s="119"/>
    </row>
    <row r="222" spans="2:28" ht="15.75" x14ac:dyDescent="0.25">
      <c r="B222" s="108"/>
      <c r="C222" s="29"/>
      <c r="D222" s="30"/>
      <c r="E222" s="106" t="str">
        <f t="shared" si="9"/>
        <v/>
      </c>
      <c r="S222" s="92"/>
      <c r="T222" s="35"/>
      <c r="U222" s="35"/>
      <c r="V222" s="35"/>
      <c r="W222" s="35"/>
      <c r="X222" s="35"/>
      <c r="Y222" s="35"/>
      <c r="Z222" s="35"/>
      <c r="AA222" s="35"/>
      <c r="AB222" s="119"/>
    </row>
    <row r="223" spans="2:28" ht="15.75" x14ac:dyDescent="0.25">
      <c r="B223" s="108"/>
      <c r="C223" s="29"/>
      <c r="D223" s="30"/>
      <c r="E223" s="106" t="str">
        <f t="shared" si="9"/>
        <v/>
      </c>
      <c r="S223" s="92"/>
      <c r="T223" s="35"/>
      <c r="U223" s="35"/>
      <c r="V223" s="35"/>
      <c r="W223" s="35"/>
      <c r="X223" s="35"/>
      <c r="Y223" s="35"/>
      <c r="Z223" s="35"/>
      <c r="AA223" s="35"/>
      <c r="AB223" s="119"/>
    </row>
    <row r="224" spans="2:28" ht="15.75" x14ac:dyDescent="0.25">
      <c r="B224" s="108"/>
      <c r="C224" s="29"/>
      <c r="D224" s="30"/>
      <c r="E224" s="106" t="str">
        <f t="shared" si="9"/>
        <v/>
      </c>
      <c r="S224" s="92"/>
      <c r="T224" s="35"/>
      <c r="U224" s="35"/>
      <c r="V224" s="35"/>
      <c r="W224" s="35"/>
      <c r="X224" s="35"/>
      <c r="Y224" s="35"/>
      <c r="Z224" s="35"/>
      <c r="AA224" s="35"/>
      <c r="AB224" s="119"/>
    </row>
    <row r="225" spans="1:28" ht="15.75" x14ac:dyDescent="0.25">
      <c r="B225" s="108"/>
      <c r="C225" s="29"/>
      <c r="D225" s="30"/>
      <c r="E225" s="106" t="str">
        <f t="shared" si="9"/>
        <v/>
      </c>
      <c r="S225" s="92"/>
      <c r="T225" s="35"/>
      <c r="U225" s="35"/>
      <c r="V225" s="35"/>
      <c r="W225" s="35"/>
      <c r="X225" s="35"/>
      <c r="Y225" s="35"/>
      <c r="Z225" s="35"/>
      <c r="AA225" s="35"/>
      <c r="AB225" s="119"/>
    </row>
    <row r="226" spans="1:28" ht="15.75" x14ac:dyDescent="0.25">
      <c r="B226" s="108"/>
      <c r="C226" s="29"/>
      <c r="D226" s="30"/>
      <c r="E226" s="106" t="str">
        <f t="shared" si="9"/>
        <v/>
      </c>
      <c r="S226" s="92"/>
      <c r="T226" s="35"/>
      <c r="U226" s="35"/>
      <c r="V226" s="35"/>
      <c r="W226" s="35"/>
      <c r="X226" s="35"/>
      <c r="Y226" s="35"/>
      <c r="Z226" s="35"/>
      <c r="AA226" s="35"/>
      <c r="AB226" s="119"/>
    </row>
    <row r="227" spans="1:28" ht="15.75" x14ac:dyDescent="0.25">
      <c r="B227" s="108"/>
      <c r="C227" s="29"/>
      <c r="D227" s="30"/>
      <c r="E227" s="106" t="str">
        <f t="shared" si="9"/>
        <v/>
      </c>
      <c r="S227" s="92"/>
      <c r="T227" s="35"/>
      <c r="U227" s="35"/>
      <c r="V227" s="35"/>
      <c r="W227" s="35"/>
      <c r="X227" s="35"/>
      <c r="Y227" s="35"/>
      <c r="Z227" s="35"/>
      <c r="AA227" s="35"/>
      <c r="AB227" s="119"/>
    </row>
    <row r="228" spans="1:28" ht="15.75" x14ac:dyDescent="0.25">
      <c r="B228" s="108"/>
      <c r="C228" s="29"/>
      <c r="D228" s="30"/>
      <c r="E228" s="106" t="str">
        <f t="shared" si="9"/>
        <v/>
      </c>
      <c r="S228" s="92"/>
      <c r="T228" s="35"/>
      <c r="U228" s="35"/>
      <c r="V228" s="35"/>
      <c r="W228" s="35"/>
      <c r="X228" s="35"/>
      <c r="Y228" s="35"/>
      <c r="Z228" s="35"/>
      <c r="AA228" s="35"/>
      <c r="AB228" s="119"/>
    </row>
    <row r="229" spans="1:28" ht="15.75" x14ac:dyDescent="0.25">
      <c r="B229" s="108"/>
      <c r="C229" s="29"/>
      <c r="D229" s="30"/>
      <c r="E229" s="106" t="str">
        <f t="shared" si="9"/>
        <v/>
      </c>
      <c r="S229" s="92"/>
      <c r="T229" s="35"/>
      <c r="U229" s="35"/>
      <c r="V229" s="35"/>
      <c r="W229" s="35"/>
      <c r="X229" s="35"/>
      <c r="Y229" s="35"/>
      <c r="Z229" s="35"/>
      <c r="AA229" s="35"/>
      <c r="AB229" s="119"/>
    </row>
    <row r="230" spans="1:28" ht="15.75" x14ac:dyDescent="0.25">
      <c r="B230" s="108"/>
      <c r="C230" s="29"/>
      <c r="D230" s="30"/>
      <c r="E230" s="106" t="str">
        <f t="shared" si="9"/>
        <v/>
      </c>
      <c r="S230" s="92"/>
      <c r="T230" s="35"/>
      <c r="U230" s="35"/>
      <c r="V230" s="35"/>
      <c r="W230" s="35"/>
      <c r="X230" s="35"/>
      <c r="Y230" s="35"/>
      <c r="Z230" s="35"/>
      <c r="AA230" s="35"/>
      <c r="AB230" s="119"/>
    </row>
    <row r="231" spans="1:28" ht="15.75" x14ac:dyDescent="0.25">
      <c r="B231" s="108"/>
      <c r="C231" s="101"/>
      <c r="D231" s="102"/>
      <c r="E231" s="106" t="str">
        <f t="shared" si="9"/>
        <v/>
      </c>
      <c r="S231" s="92"/>
      <c r="T231" s="35"/>
      <c r="U231" s="35"/>
      <c r="V231" s="35"/>
      <c r="W231" s="35"/>
      <c r="X231" s="35"/>
      <c r="Y231" s="35"/>
      <c r="Z231" s="35"/>
      <c r="AA231" s="35"/>
      <c r="AB231" s="119"/>
    </row>
    <row r="232" spans="1:28" ht="15.75" thickBot="1" x14ac:dyDescent="0.3">
      <c r="A232" s="95"/>
      <c r="B232" s="109"/>
      <c r="C232" s="104"/>
      <c r="D232" s="105"/>
      <c r="E232" s="107" t="str">
        <f>IF(C232=0,"",IF(C232="",IF(D232="",IF(D232=0,"",""),D232*1000/C232),D232*1000/C232))</f>
        <v/>
      </c>
      <c r="F232" s="96"/>
      <c r="G232" s="96"/>
      <c r="H232" s="96"/>
      <c r="I232" s="96"/>
      <c r="J232" s="96"/>
      <c r="K232" s="96"/>
      <c r="L232" s="96"/>
      <c r="M232" s="96"/>
      <c r="N232" s="96"/>
      <c r="O232" s="96"/>
      <c r="P232" s="96"/>
      <c r="Q232" s="96"/>
      <c r="R232" s="96"/>
      <c r="S232" s="97"/>
      <c r="AB232" s="119"/>
    </row>
    <row r="233" spans="1:28" ht="15.75" thickBot="1" x14ac:dyDescent="0.3">
      <c r="A233" s="98"/>
      <c r="B233" s="98"/>
      <c r="C233" s="98"/>
      <c r="D233" s="98"/>
      <c r="E233" s="98"/>
      <c r="F233" s="98"/>
      <c r="G233" s="98"/>
      <c r="H233" s="98"/>
      <c r="I233" s="98"/>
      <c r="J233" s="98"/>
      <c r="K233" s="98"/>
      <c r="L233" s="98"/>
      <c r="M233" s="98"/>
      <c r="N233" s="98"/>
      <c r="O233" s="98"/>
      <c r="P233" s="98"/>
      <c r="Q233" s="98"/>
      <c r="R233" s="98"/>
      <c r="S233" s="98"/>
      <c r="T233" s="98"/>
      <c r="U233" s="98"/>
      <c r="V233" s="98"/>
      <c r="W233" s="98"/>
      <c r="X233" s="98"/>
      <c r="Y233" s="98"/>
      <c r="Z233" s="98"/>
      <c r="AA233" s="98"/>
      <c r="AB233" s="123"/>
    </row>
    <row r="234" spans="1:28" ht="15.75" thickTop="1" x14ac:dyDescent="0.25"/>
  </sheetData>
  <sheetProtection algorithmName="SHA-512" hashValue="ZdEcTyct6dIiNBGo5emjMB/N8Jr9z1tzVuUKsIdcpRfL2TMDKGxSgetJgxPFNyzqIM7I/ge2jj+gPG8TlK5yzQ==" saltValue="G0yENOd/cVT+lvQpFKTE4Q==" spinCount="100000" sheet="1" objects="1" scenarios="1"/>
  <mergeCells count="40">
    <mergeCell ref="V3:AB4"/>
    <mergeCell ref="B48:E48"/>
    <mergeCell ref="C1:AB1"/>
    <mergeCell ref="C2:AB2"/>
    <mergeCell ref="C3:L4"/>
    <mergeCell ref="M3:U4"/>
    <mergeCell ref="V42:W42"/>
    <mergeCell ref="V43:W43"/>
    <mergeCell ref="V44:W44"/>
    <mergeCell ref="V38:W38"/>
    <mergeCell ref="V39:W39"/>
    <mergeCell ref="V40:W40"/>
    <mergeCell ref="V41:W41"/>
    <mergeCell ref="V37:W37"/>
    <mergeCell ref="V45:W45"/>
    <mergeCell ref="Z45:AA45"/>
    <mergeCell ref="G65:R68"/>
    <mergeCell ref="A5:AB5"/>
    <mergeCell ref="B7:E7"/>
    <mergeCell ref="K7:N7"/>
    <mergeCell ref="O7:Q7"/>
    <mergeCell ref="F24:H27"/>
    <mergeCell ref="U26:AB26"/>
    <mergeCell ref="U27:W27"/>
    <mergeCell ref="Y27:AB27"/>
    <mergeCell ref="V30:Y32"/>
    <mergeCell ref="Z30:Z32"/>
    <mergeCell ref="U28:V28"/>
    <mergeCell ref="Y28:Z28"/>
    <mergeCell ref="V36:W36"/>
    <mergeCell ref="Z40:AA40"/>
    <mergeCell ref="Z41:AA41"/>
    <mergeCell ref="Z42:AA42"/>
    <mergeCell ref="Z43:AA43"/>
    <mergeCell ref="Z44:AA44"/>
    <mergeCell ref="AA28:AB28"/>
    <mergeCell ref="Z36:AA36"/>
    <mergeCell ref="Z37:AA37"/>
    <mergeCell ref="Z38:AA38"/>
    <mergeCell ref="Z39:AA39"/>
  </mergeCells>
  <pageMargins left="0.7" right="0.7" top="0.75" bottom="0.75" header="0.3" footer="0.3"/>
  <pageSetup paperSize="9" orientation="portrait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d39545b0-4661-4e79-92bd-4067d352fd87">/Style%20Library/Images/xls.svg</Formato>
    <filtro xmlns="d39545b0-4661-4e79-92bd-4067d352fd87">Autoridad</filtro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60FC6E04300EB44A12936773E8686B2" ma:contentTypeVersion="2" ma:contentTypeDescription="Create a new document." ma:contentTypeScope="" ma:versionID="ebea48ce59fbd43673ba45cfdd36bb6a">
  <xsd:schema xmlns:xsd="http://www.w3.org/2001/XMLSchema" xmlns:xs="http://www.w3.org/2001/XMLSchema" xmlns:p="http://schemas.microsoft.com/office/2006/metadata/properties" xmlns:ns2="d39545b0-4661-4e79-92bd-4067d352fd87" targetNamespace="http://schemas.microsoft.com/office/2006/metadata/properties" ma:root="true" ma:fieldsID="05149897596075af153cf5933cb92ad8" ns2:_="">
    <xsd:import namespace="d39545b0-4661-4e79-92bd-4067d352fd87"/>
    <xsd:element name="properties">
      <xsd:complexType>
        <xsd:sequence>
          <xsd:element name="documentManagement">
            <xsd:complexType>
              <xsd:all>
                <xsd:element ref="ns2:Formato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9545b0-4661-4e79-92bd-4067d352fd87" elementFormDefault="qualified">
    <xsd:import namespace="http://schemas.microsoft.com/office/2006/documentManagement/types"/>
    <xsd:import namespace="http://schemas.microsoft.com/office/infopath/2007/PartnerControls"/>
    <xsd:element name="Formato" ma:index="8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filtro" ma:index="9" nillable="true" ma:displayName="filtro" ma:default="Autoridad" ma:format="Dropdown" ma:internalName="filtro">
      <xsd:simpleType>
        <xsd:restriction base="dms:Choice">
          <xsd:enumeration value="Autoridad"/>
          <xsd:enumeration value="UAS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CFB5FD1-3CC0-4E42-BDF5-802136E565C9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www.w3.org/XML/1998/namespace"/>
    <ds:schemaRef ds:uri="5cbde1b7-a395-4cf6-b78d-dba248b22154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78DA5C4-96D6-4226-B430-48C3FB215E28}"/>
</file>

<file path=customXml/itemProps3.xml><?xml version="1.0" encoding="utf-8"?>
<ds:datastoreItem xmlns:ds="http://schemas.openxmlformats.org/officeDocument/2006/customXml" ds:itemID="{C3976088-0A47-408D-B774-1FB5DC3FA96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O-Taxonomia</vt:lpstr>
      <vt:lpstr>'O-Taxonomia'!_Hlk93069682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219-Herramienta definición de SPIs - MOD-XXXX-NIT-SPI-mes-año</dc:title>
  <dc:creator>Mike Wladimir Ortiz Fernandez</dc:creator>
  <cp:lastModifiedBy>Olga Beatriz Martinez Mariño</cp:lastModifiedBy>
  <dcterms:created xsi:type="dcterms:W3CDTF">2019-10-01T20:01:02Z</dcterms:created>
  <dcterms:modified xsi:type="dcterms:W3CDTF">2024-02-06T19:37:01Z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0x010100960FC6E04300EB44A12936773E8686B2</vt:lpwstr>
  </property>
</Properties>
</file>